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Paulius/Downloads/"/>
    </mc:Choice>
  </mc:AlternateContent>
  <bookViews>
    <workbookView xWindow="-5660" yWindow="-21140" windowWidth="38400" windowHeight="21140" tabRatio="500"/>
  </bookViews>
  <sheets>
    <sheet name="Total Return" sheetId="1" r:id="rId1"/>
  </sheets>
  <definedNames>
    <definedName name="_xlnm._FilterDatabase" localSheetId="0" hidden="1">'Total Return'!$Q$178:$AG$220</definedName>
    <definedName name="_xlnm.Print_Area" localSheetId="0">'Total Return'!$B$2:$K$62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D17" i="1"/>
  <c r="AG178" i="1"/>
  <c r="D9" i="1"/>
  <c r="G9" i="1"/>
  <c r="C9" i="1"/>
  <c r="F9" i="1"/>
  <c r="H9" i="1"/>
  <c r="K9" i="1"/>
  <c r="AG179" i="1"/>
  <c r="D10" i="1"/>
  <c r="G10" i="1"/>
  <c r="C10" i="1"/>
  <c r="F10" i="1"/>
  <c r="H10" i="1"/>
  <c r="K10" i="1"/>
  <c r="AG180" i="1"/>
  <c r="D11" i="1"/>
  <c r="G11" i="1"/>
  <c r="C11" i="1"/>
  <c r="F11" i="1"/>
  <c r="H11" i="1"/>
  <c r="K11" i="1"/>
  <c r="AG181" i="1"/>
  <c r="D12" i="1"/>
  <c r="G12" i="1"/>
  <c r="C12" i="1"/>
  <c r="F12" i="1"/>
  <c r="H12" i="1"/>
  <c r="K12" i="1"/>
  <c r="AG182" i="1"/>
  <c r="D13" i="1"/>
  <c r="G13" i="1"/>
  <c r="C13" i="1"/>
  <c r="F13" i="1"/>
  <c r="H13" i="1"/>
  <c r="K13" i="1"/>
  <c r="AG183" i="1"/>
  <c r="D14" i="1"/>
  <c r="G14" i="1"/>
  <c r="C14" i="1"/>
  <c r="F14" i="1"/>
  <c r="H14" i="1"/>
  <c r="K14" i="1"/>
  <c r="AG184" i="1"/>
  <c r="D15" i="1"/>
  <c r="G15" i="1"/>
  <c r="C15" i="1"/>
  <c r="F15" i="1"/>
  <c r="H15" i="1"/>
  <c r="K15" i="1"/>
  <c r="AG185" i="1"/>
  <c r="D16" i="1"/>
  <c r="G16" i="1"/>
  <c r="C16" i="1"/>
  <c r="F16" i="1"/>
  <c r="H16" i="1"/>
  <c r="K16" i="1"/>
  <c r="AG186" i="1"/>
  <c r="G17" i="1"/>
  <c r="F17" i="1"/>
  <c r="H17" i="1"/>
  <c r="K17" i="1"/>
  <c r="AG187" i="1"/>
  <c r="D18" i="1"/>
  <c r="G18" i="1"/>
  <c r="C18" i="1"/>
  <c r="F18" i="1"/>
  <c r="H18" i="1"/>
  <c r="K18" i="1"/>
  <c r="AG188" i="1"/>
  <c r="D19" i="1"/>
  <c r="G19" i="1"/>
  <c r="C19" i="1"/>
  <c r="F19" i="1"/>
  <c r="H19" i="1"/>
  <c r="K19" i="1"/>
  <c r="AG189" i="1"/>
  <c r="D20" i="1"/>
  <c r="G20" i="1"/>
  <c r="C20" i="1"/>
  <c r="F20" i="1"/>
  <c r="H20" i="1"/>
  <c r="K20" i="1"/>
  <c r="AG190" i="1"/>
  <c r="D21" i="1"/>
  <c r="G21" i="1"/>
  <c r="C21" i="1"/>
  <c r="F21" i="1"/>
  <c r="H21" i="1"/>
  <c r="K21" i="1"/>
  <c r="AG191" i="1"/>
  <c r="D22" i="1"/>
  <c r="G22" i="1"/>
  <c r="C22" i="1"/>
  <c r="F22" i="1"/>
  <c r="H22" i="1"/>
  <c r="K22" i="1"/>
  <c r="AG192" i="1"/>
  <c r="D23" i="1"/>
  <c r="G23" i="1"/>
  <c r="C23" i="1"/>
  <c r="F23" i="1"/>
  <c r="H23" i="1"/>
  <c r="K23" i="1"/>
  <c r="AG193" i="1"/>
  <c r="D24" i="1"/>
  <c r="G24" i="1"/>
  <c r="C24" i="1"/>
  <c r="F24" i="1"/>
  <c r="H24" i="1"/>
  <c r="K24" i="1"/>
  <c r="AG194" i="1"/>
  <c r="D25" i="1"/>
  <c r="G25" i="1"/>
  <c r="C25" i="1"/>
  <c r="F25" i="1"/>
  <c r="H25" i="1"/>
  <c r="K25" i="1"/>
  <c r="AG195" i="1"/>
  <c r="D26" i="1"/>
  <c r="G26" i="1"/>
  <c r="C26" i="1"/>
  <c r="F26" i="1"/>
  <c r="H26" i="1"/>
  <c r="K26" i="1"/>
  <c r="AG196" i="1"/>
  <c r="D27" i="1"/>
  <c r="G27" i="1"/>
  <c r="C27" i="1"/>
  <c r="F27" i="1"/>
  <c r="H27" i="1"/>
  <c r="K27" i="1"/>
  <c r="AG197" i="1"/>
  <c r="D28" i="1"/>
  <c r="G28" i="1"/>
  <c r="C28" i="1"/>
  <c r="F28" i="1"/>
  <c r="H28" i="1"/>
  <c r="K28" i="1"/>
  <c r="AG198" i="1"/>
  <c r="D29" i="1"/>
  <c r="G29" i="1"/>
  <c r="C29" i="1"/>
  <c r="F29" i="1"/>
  <c r="H29" i="1"/>
  <c r="K29" i="1"/>
  <c r="AG199" i="1"/>
  <c r="D30" i="1"/>
  <c r="G30" i="1"/>
  <c r="C30" i="1"/>
  <c r="F30" i="1"/>
  <c r="H30" i="1"/>
  <c r="K30" i="1"/>
  <c r="AG200" i="1"/>
  <c r="D31" i="1"/>
  <c r="G31" i="1"/>
  <c r="C31" i="1"/>
  <c r="F31" i="1"/>
  <c r="H31" i="1"/>
  <c r="K31" i="1"/>
  <c r="AG201" i="1"/>
  <c r="D32" i="1"/>
  <c r="G32" i="1"/>
  <c r="C32" i="1"/>
  <c r="F32" i="1"/>
  <c r="H32" i="1"/>
  <c r="K32" i="1"/>
  <c r="AG202" i="1"/>
  <c r="D33" i="1"/>
  <c r="G33" i="1"/>
  <c r="C33" i="1"/>
  <c r="F33" i="1"/>
  <c r="H33" i="1"/>
  <c r="K33" i="1"/>
  <c r="AG203" i="1"/>
  <c r="D34" i="1"/>
  <c r="G34" i="1"/>
  <c r="C34" i="1"/>
  <c r="F34" i="1"/>
  <c r="H34" i="1"/>
  <c r="K34" i="1"/>
  <c r="AG204" i="1"/>
  <c r="D35" i="1"/>
  <c r="G35" i="1"/>
  <c r="C35" i="1"/>
  <c r="F35" i="1"/>
  <c r="H35" i="1"/>
  <c r="K35" i="1"/>
  <c r="AG205" i="1"/>
  <c r="D36" i="1"/>
  <c r="G36" i="1"/>
  <c r="C36" i="1"/>
  <c r="F36" i="1"/>
  <c r="H36" i="1"/>
  <c r="K36" i="1"/>
  <c r="AG206" i="1"/>
  <c r="D37" i="1"/>
  <c r="G37" i="1"/>
  <c r="C37" i="1"/>
  <c r="F37" i="1"/>
  <c r="H37" i="1"/>
  <c r="K37" i="1"/>
  <c r="AG207" i="1"/>
  <c r="D38" i="1"/>
  <c r="G38" i="1"/>
  <c r="C38" i="1"/>
  <c r="F38" i="1"/>
  <c r="H38" i="1"/>
  <c r="K38" i="1"/>
  <c r="AG208" i="1"/>
  <c r="D39" i="1"/>
  <c r="G39" i="1"/>
  <c r="C39" i="1"/>
  <c r="F39" i="1"/>
  <c r="H39" i="1"/>
  <c r="K39" i="1"/>
  <c r="AG209" i="1"/>
  <c r="D40" i="1"/>
  <c r="G40" i="1"/>
  <c r="C40" i="1"/>
  <c r="F40" i="1"/>
  <c r="H40" i="1"/>
  <c r="K40" i="1"/>
  <c r="AG210" i="1"/>
  <c r="D41" i="1"/>
  <c r="G41" i="1"/>
  <c r="C41" i="1"/>
  <c r="F41" i="1"/>
  <c r="H41" i="1"/>
  <c r="K41" i="1"/>
  <c r="AG211" i="1"/>
  <c r="D42" i="1"/>
  <c r="G42" i="1"/>
  <c r="C42" i="1"/>
  <c r="F42" i="1"/>
  <c r="H42" i="1"/>
  <c r="K42" i="1"/>
  <c r="AG212" i="1"/>
  <c r="D43" i="1"/>
  <c r="G43" i="1"/>
  <c r="C43" i="1"/>
  <c r="F43" i="1"/>
  <c r="H43" i="1"/>
  <c r="K43" i="1"/>
  <c r="AG213" i="1"/>
  <c r="D44" i="1"/>
  <c r="G44" i="1"/>
  <c r="C44" i="1"/>
  <c r="F44" i="1"/>
  <c r="H44" i="1"/>
  <c r="K44" i="1"/>
  <c r="AG214" i="1"/>
  <c r="D45" i="1"/>
  <c r="G45" i="1"/>
  <c r="C45" i="1"/>
  <c r="F45" i="1"/>
  <c r="H45" i="1"/>
  <c r="K45" i="1"/>
  <c r="AG215" i="1"/>
  <c r="D46" i="1"/>
  <c r="G46" i="1"/>
  <c r="C46" i="1"/>
  <c r="F46" i="1"/>
  <c r="H46" i="1"/>
  <c r="K46" i="1"/>
  <c r="AG216" i="1"/>
  <c r="D47" i="1"/>
  <c r="G47" i="1"/>
  <c r="C47" i="1"/>
  <c r="F47" i="1"/>
  <c r="H47" i="1"/>
  <c r="K47" i="1"/>
  <c r="AG217" i="1"/>
  <c r="D48" i="1"/>
  <c r="G48" i="1"/>
  <c r="C48" i="1"/>
  <c r="F48" i="1"/>
  <c r="H48" i="1"/>
  <c r="K48" i="1"/>
  <c r="AG218" i="1"/>
  <c r="D49" i="1"/>
  <c r="G49" i="1"/>
  <c r="C49" i="1"/>
  <c r="F49" i="1"/>
  <c r="H49" i="1"/>
  <c r="K49" i="1"/>
  <c r="AG219" i="1"/>
  <c r="D50" i="1"/>
  <c r="G50" i="1"/>
  <c r="C50" i="1"/>
  <c r="F50" i="1"/>
  <c r="H50" i="1"/>
  <c r="K50" i="1"/>
  <c r="AG220" i="1"/>
  <c r="D51" i="1"/>
  <c r="G51" i="1"/>
  <c r="C51" i="1"/>
  <c r="F51" i="1"/>
  <c r="H51" i="1"/>
  <c r="K51" i="1"/>
  <c r="AG221" i="1"/>
  <c r="D52" i="1"/>
  <c r="G52" i="1"/>
  <c r="C52" i="1"/>
  <c r="F52" i="1"/>
  <c r="H52" i="1"/>
  <c r="K52" i="1"/>
  <c r="AG222" i="1"/>
  <c r="D53" i="1"/>
  <c r="G53" i="1"/>
  <c r="C53" i="1"/>
  <c r="F53" i="1"/>
  <c r="H53" i="1"/>
  <c r="K53" i="1"/>
  <c r="AG223" i="1"/>
  <c r="D54" i="1"/>
  <c r="G54" i="1"/>
  <c r="C54" i="1"/>
  <c r="F54" i="1"/>
  <c r="H54" i="1"/>
  <c r="K54" i="1"/>
  <c r="AG224" i="1"/>
  <c r="D55" i="1"/>
  <c r="G55" i="1"/>
  <c r="C55" i="1"/>
  <c r="F55" i="1"/>
  <c r="H55" i="1"/>
  <c r="K55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E55" i="1"/>
  <c r="E54" i="1"/>
  <c r="E53" i="1"/>
  <c r="E52" i="1"/>
  <c r="AG226" i="1"/>
  <c r="AB103" i="1"/>
  <c r="AC105" i="1"/>
  <c r="AC104" i="1"/>
  <c r="E47" i="1"/>
  <c r="E48" i="1"/>
  <c r="E49" i="1"/>
  <c r="E50" i="1"/>
  <c r="E51" i="1"/>
  <c r="E46" i="1"/>
  <c r="Z93" i="1"/>
  <c r="Z92" i="1"/>
  <c r="E40" i="1"/>
  <c r="E39" i="1"/>
  <c r="E41" i="1"/>
  <c r="E42" i="1"/>
  <c r="E43" i="1"/>
  <c r="E44" i="1"/>
  <c r="E45" i="1"/>
  <c r="E38" i="1"/>
  <c r="E37" i="1"/>
  <c r="E36" i="1"/>
  <c r="E35" i="1"/>
  <c r="E34" i="1"/>
  <c r="E33" i="1"/>
  <c r="E32" i="1"/>
  <c r="E31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<sst xmlns="http://schemas.openxmlformats.org/spreadsheetml/2006/main" count="358" uniqueCount="82">
  <si>
    <t>Property</t>
  </si>
  <si>
    <t>Purchase Price</t>
  </si>
  <si>
    <t>Latest Valuation</t>
  </si>
  <si>
    <t>Total Funding</t>
  </si>
  <si>
    <t>Notes:</t>
  </si>
  <si>
    <t>(2)  All figures are presented in £</t>
  </si>
  <si>
    <t/>
  </si>
  <si>
    <t>Latest Share Valuation</t>
  </si>
  <si>
    <t>(1)  The Latest Valuation consists of the Latest Property Value, plus amortised purchase costs, less deferred tax, and less any other liabilities</t>
  </si>
  <si>
    <t>Latest Property Value</t>
  </si>
  <si>
    <t>LSV at Launch</t>
  </si>
  <si>
    <t>(3)  All figures are presented in £</t>
  </si>
  <si>
    <t>(2)  All figures are presented in pence per share</t>
  </si>
  <si>
    <t xml:space="preserve">(1)  The above ignores properties that have not undergone a revaluation </t>
  </si>
  <si>
    <t>(1)  The above ignores properties that have not undergone a revaluation</t>
  </si>
  <si>
    <t>Date on Resale</t>
  </si>
  <si>
    <t>Total Dividends</t>
  </si>
  <si>
    <t>Dividends</t>
  </si>
  <si>
    <t>Total</t>
  </si>
  <si>
    <t>Total Return (%)</t>
  </si>
  <si>
    <t xml:space="preserve">Property </t>
  </si>
  <si>
    <t>Capital Gains (%)</t>
  </si>
  <si>
    <t>Dividends (%)</t>
  </si>
  <si>
    <t>Capital Gains (£)</t>
  </si>
  <si>
    <t>Dividends (£)</t>
  </si>
  <si>
    <t>Total Return (£)</t>
  </si>
  <si>
    <t>Returns (%)</t>
  </si>
  <si>
    <t>Annualised Returns (%)</t>
  </si>
  <si>
    <t>Valuation and Dividend Tracker</t>
  </si>
  <si>
    <t>Total Returns</t>
  </si>
  <si>
    <t>(i)    The total returns figures presented above only includes those properties that have paid a dividend</t>
  </si>
  <si>
    <t>(ii)   The total returns figures highlighted in blue are annualised</t>
  </si>
  <si>
    <t>(iv)  The above returns figures are presented after taking into account Property Partner fees</t>
  </si>
  <si>
    <t>(iii)  n/m denotes a result that is not meaningful.  This typically occurs because the property hasn't been on the platform long enough to provide meaningful annualised data</t>
  </si>
  <si>
    <t>(2)  The above ignores properties that have not undergone a monthly revaluation</t>
  </si>
  <si>
    <t>19, Philimore Close, Plumstead</t>
  </si>
  <si>
    <t>20, Philimore Close, Plumstead</t>
  </si>
  <si>
    <t>11 Murray Court, Hanwell</t>
  </si>
  <si>
    <t>22 Amhurst Walk, Thamesmead</t>
  </si>
  <si>
    <t>2 Grebe Close, Forest Gate</t>
  </si>
  <si>
    <t>Ansteys Court, Torquay</t>
  </si>
  <si>
    <t>St Catherines Mews, Lincoln</t>
  </si>
  <si>
    <t>Prospect Court, Market Drayton</t>
  </si>
  <si>
    <t>Thornwood, Eastbourne</t>
  </si>
  <si>
    <t>St David's Lodge, Hastings</t>
  </si>
  <si>
    <t>Flat 21, Anchor Point, Surrey Quays</t>
  </si>
  <si>
    <t>114 Fairholme Road, Croydon</t>
  </si>
  <si>
    <t>15 Heathlands Way, Hounslow</t>
  </si>
  <si>
    <t>Flat 1, 7 Boyd Street, Whitechapel</t>
  </si>
  <si>
    <t>Flat 6, 3A Grantham Road, Ilford</t>
  </si>
  <si>
    <t>Flat 20, Northfleet Lodge, Woking</t>
  </si>
  <si>
    <t>Flat 3, 51 St James Road, Sutton</t>
  </si>
  <si>
    <t>Flat 9, Chipping Lodge, Romford</t>
  </si>
  <si>
    <t>Flat 35, Sherringham Court, Hayes</t>
  </si>
  <si>
    <t>37 Kentlea Road, Thamesmead</t>
  </si>
  <si>
    <t>Flat 9, Woodgate Court, Hornchurch</t>
  </si>
  <si>
    <t>Flat 4, Richmond Court, Romford</t>
  </si>
  <si>
    <t>Flat 6, High Court, Byfleet</t>
  </si>
  <si>
    <t>37 Friars Close, Seven Kings</t>
  </si>
  <si>
    <t>80 Manordene Road, Thamesmead</t>
  </si>
  <si>
    <t>Flat 34, Waterford House, West Drayton</t>
  </si>
  <si>
    <t>12 Kings Highway, Plumstead</t>
  </si>
  <si>
    <t>Flat 2, Tower Mint Apartments, Whitechapel</t>
  </si>
  <si>
    <t>6 Ryeland Close, West Drayton</t>
  </si>
  <si>
    <t>Flat 4, Tower Mint Apartments, Whitechapel</t>
  </si>
  <si>
    <t>22 Rubicon Court, Romford</t>
  </si>
  <si>
    <t>Flat 3, Tower Mint Apartments, Whitechapel</t>
  </si>
  <si>
    <t>5 Scholars Way, Romford</t>
  </si>
  <si>
    <t>Flat 2, 17, 19 Garden Court, West Drayton</t>
  </si>
  <si>
    <t>Flat 4, Graveney Court, Romford</t>
  </si>
  <si>
    <t>2-5 Finch Heights, Hastings</t>
  </si>
  <si>
    <t>Flat 128, Vantage Building, Hayes</t>
  </si>
  <si>
    <t>42 Flats in Sandars Maltings, Gainsborough</t>
  </si>
  <si>
    <t>Flats 1, 5-7 Tower Mint Apartments, Whitechapel</t>
  </si>
  <si>
    <t>30 Cherington Road, Hanwell</t>
  </si>
  <si>
    <t>129 Southwood Road, Hayling Island</t>
  </si>
  <si>
    <t>Flat 27, Cotton Avenue, Acton</t>
  </si>
  <si>
    <t>5 Cambridge Road, Hanwell</t>
  </si>
  <si>
    <t>Flat 4, 7, 9, Anchor Point, Surrey Quays</t>
  </si>
  <si>
    <t>Flats 5, 11, 13 Premier House, Edgware</t>
  </si>
  <si>
    <t>Flats 3, 4, 5, 7 Falcon Heights, Clapham Junction</t>
  </si>
  <si>
    <t>Flats 1, 3, 4, 6, 10, Jubilee Mansions, Barons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</si>
</sst>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&quot;Value on&quot;\ dd\-mmm"/>
    <numFmt numFmtId="166" formatCode="#,##0;\(#,##0\)"/>
    <numFmt numFmtId="167" formatCode="&quot;Dividends on&quot;\ dd\-mmm"/>
    <numFmt numFmtId="168" formatCode="0.0%"/>
    <numFmt numFmtId="169" formatCode="_-* #,##0_-;\-* #,##0_-;_-* &quot;-&quot;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0"/>
      <name val="Calibri"/>
      <scheme val="minor"/>
    </font>
    <font>
      <b/>
      <sz val="11"/>
      <color theme="1"/>
      <name val="Calibri"/>
      <scheme val="minor"/>
    </font>
    <font>
      <b/>
      <sz val="13"/>
      <color theme="1"/>
      <name val="Calibri"/>
      <scheme val="minor"/>
    </font>
    <font>
      <i/>
      <sz val="11"/>
      <color theme="1"/>
      <name val="Calibri"/>
      <scheme val="minor"/>
    </font>
    <font>
      <sz val="8"/>
      <name val="Calibri"/>
      <family val="2"/>
      <scheme val="minor"/>
    </font>
    <font>
      <sz val="11"/>
      <color rgb="FFFF0000"/>
      <name val="Calibri"/>
      <scheme val="minor"/>
    </font>
    <font>
      <b/>
      <sz val="11"/>
      <color theme="3"/>
      <name val="Calibri"/>
      <family val="2"/>
      <charset val="128"/>
      <scheme val="minor"/>
    </font>
    <font>
      <sz val="11"/>
      <color theme="3"/>
      <name val="Calibri"/>
      <scheme val="minor"/>
    </font>
    <font>
      <b/>
      <sz val="12"/>
      <color theme="0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b/>
      <sz val="14"/>
      <color theme="1"/>
      <name val="Calibri"/>
      <scheme val="minor"/>
    </font>
    <font>
      <sz val="11"/>
      <name val="Calibri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7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3" fillId="2" borderId="0" xfId="0" applyFont="1" applyFill="1"/>
    <xf numFmtId="3" fontId="3" fillId="2" borderId="0" xfId="0" applyNumberFormat="1" applyFont="1" applyFill="1"/>
    <xf numFmtId="0" fontId="7" fillId="2" borderId="1" xfId="0" applyFont="1" applyFill="1" applyBorder="1"/>
    <xf numFmtId="0" fontId="7" fillId="2" borderId="1" xfId="0" applyFont="1" applyFill="1" applyBorder="1" applyAlignment="1">
      <alignment horizontal="right"/>
    </xf>
    <xf numFmtId="0" fontId="8" fillId="2" borderId="1" xfId="0" applyFont="1" applyFill="1" applyBorder="1"/>
    <xf numFmtId="165" fontId="7" fillId="2" borderId="1" xfId="0" applyNumberFormat="1" applyFont="1" applyFill="1" applyBorder="1"/>
    <xf numFmtId="0" fontId="9" fillId="2" borderId="0" xfId="0" applyFont="1" applyFill="1"/>
    <xf numFmtId="3" fontId="9" fillId="2" borderId="0" xfId="0" applyNumberFormat="1" applyFont="1" applyFill="1"/>
    <xf numFmtId="4" fontId="3" fillId="2" borderId="0" xfId="0" applyNumberFormat="1" applyFont="1" applyFill="1"/>
    <xf numFmtId="3" fontId="11" fillId="2" borderId="0" xfId="0" applyNumberFormat="1" applyFont="1" applyFill="1"/>
    <xf numFmtId="4" fontId="11" fillId="2" borderId="0" xfId="0" applyNumberFormat="1" applyFont="1" applyFill="1"/>
    <xf numFmtId="166" fontId="3" fillId="2" borderId="0" xfId="0" applyNumberFormat="1" applyFont="1" applyFill="1"/>
    <xf numFmtId="0" fontId="3" fillId="2" borderId="0" xfId="0" applyFont="1" applyFill="1" applyAlignment="1">
      <alignment horizontal="right"/>
    </xf>
    <xf numFmtId="167" fontId="7" fillId="2" borderId="1" xfId="0" applyNumberFormat="1" applyFont="1" applyFill="1" applyBorder="1"/>
    <xf numFmtId="0" fontId="7" fillId="2" borderId="0" xfId="0" applyFont="1" applyFill="1"/>
    <xf numFmtId="0" fontId="3" fillId="2" borderId="2" xfId="0" applyFont="1" applyFill="1" applyBorder="1"/>
    <xf numFmtId="0" fontId="3" fillId="2" borderId="3" xfId="0" applyFont="1" applyFill="1" applyBorder="1"/>
    <xf numFmtId="0" fontId="7" fillId="2" borderId="4" xfId="0" applyFont="1" applyFill="1" applyBorder="1" applyAlignment="1">
      <alignment horizontal="right"/>
    </xf>
    <xf numFmtId="0" fontId="7" fillId="2" borderId="5" xfId="0" applyFont="1" applyFill="1" applyBorder="1" applyAlignment="1">
      <alignment horizontal="right"/>
    </xf>
    <xf numFmtId="0" fontId="13" fillId="2" borderId="0" xfId="0" applyFont="1" applyFill="1"/>
    <xf numFmtId="0" fontId="3" fillId="2" borderId="0" xfId="0" applyFont="1" applyFill="1" applyBorder="1"/>
    <xf numFmtId="10" fontId="3" fillId="2" borderId="2" xfId="145" applyNumberFormat="1" applyFont="1" applyFill="1" applyBorder="1"/>
    <xf numFmtId="10" fontId="3" fillId="2" borderId="0" xfId="145" applyNumberFormat="1" applyFont="1" applyFill="1" applyBorder="1"/>
    <xf numFmtId="10" fontId="3" fillId="2" borderId="3" xfId="0" applyNumberFormat="1" applyFont="1" applyFill="1" applyBorder="1"/>
    <xf numFmtId="0" fontId="7" fillId="2" borderId="0" xfId="0" applyFont="1" applyFill="1" applyBorder="1"/>
    <xf numFmtId="0" fontId="6" fillId="3" borderId="0" xfId="0" applyFont="1" applyFill="1" applyAlignment="1">
      <alignment horizontal="right"/>
    </xf>
    <xf numFmtId="0" fontId="3" fillId="2" borderId="1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10" fontId="3" fillId="5" borderId="3" xfId="145" applyNumberFormat="1" applyFont="1" applyFill="1" applyBorder="1"/>
    <xf numFmtId="10" fontId="3" fillId="5" borderId="0" xfId="145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0" fontId="14" fillId="3" borderId="0" xfId="0" applyFont="1" applyFill="1"/>
    <xf numFmtId="0" fontId="15" fillId="3" borderId="0" xfId="0" applyFont="1" applyFill="1"/>
    <xf numFmtId="0" fontId="0" fillId="3" borderId="0" xfId="0" applyFont="1" applyFill="1"/>
    <xf numFmtId="0" fontId="16" fillId="2" borderId="1" xfId="0" applyFont="1" applyFill="1" applyBorder="1"/>
    <xf numFmtId="0" fontId="3" fillId="3" borderId="0" xfId="0" applyFont="1" applyFill="1"/>
    <xf numFmtId="3" fontId="17" fillId="2" borderId="0" xfId="0" applyNumberFormat="1" applyFont="1" applyFill="1"/>
    <xf numFmtId="4" fontId="17" fillId="2" borderId="0" xfId="0" applyNumberFormat="1" applyFont="1" applyFill="1"/>
    <xf numFmtId="0" fontId="17" fillId="2" borderId="0" xfId="0" applyFont="1" applyFill="1"/>
    <xf numFmtId="0" fontId="8" fillId="2" borderId="1" xfId="0" applyFont="1" applyFill="1" applyBorder="1" applyAlignment="1">
      <alignment horizontal="left"/>
    </xf>
    <xf numFmtId="0" fontId="3" fillId="2" borderId="0" xfId="0" applyFont="1" applyFill="1" applyAlignment="1">
      <alignment horizontal="left"/>
    </xf>
    <xf numFmtId="0" fontId="7" fillId="2" borderId="1" xfId="0" applyFont="1" applyFill="1" applyBorder="1" applyAlignment="1">
      <alignment horizontal="left"/>
    </xf>
    <xf numFmtId="15" fontId="3" fillId="2" borderId="0" xfId="0" applyNumberFormat="1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3" fontId="7" fillId="2" borderId="0" xfId="0" applyNumberFormat="1" applyFont="1" applyFill="1" applyAlignment="1">
      <alignment horizontal="center"/>
    </xf>
    <xf numFmtId="3" fontId="7" fillId="2" borderId="6" xfId="0" applyNumberFormat="1" applyFont="1" applyFill="1" applyBorder="1"/>
    <xf numFmtId="169" fontId="3" fillId="2" borderId="0" xfId="522" applyNumberFormat="1" applyFont="1" applyFill="1" applyBorder="1"/>
    <xf numFmtId="169" fontId="3" fillId="2" borderId="0" xfId="0" applyNumberFormat="1" applyFont="1" applyFill="1"/>
    <xf numFmtId="3" fontId="7" fillId="2" borderId="0" xfId="0" applyNumberFormat="1" applyFont="1" applyFill="1" applyBorder="1"/>
    <xf numFmtId="169" fontId="11" fillId="2" borderId="0" xfId="522" applyNumberFormat="1" applyFont="1" applyFill="1" applyBorder="1"/>
    <xf numFmtId="9" fontId="3" fillId="2" borderId="0" xfId="145" applyFont="1" applyFill="1"/>
    <xf numFmtId="169" fontId="3" fillId="2" borderId="0" xfId="522" applyNumberFormat="1" applyFont="1" applyFill="1"/>
    <xf numFmtId="169" fontId="11" fillId="2" borderId="0" xfId="0" applyNumberFormat="1" applyFont="1" applyFill="1"/>
    <xf numFmtId="15" fontId="18" fillId="6" borderId="0" xfId="0" applyNumberFormat="1" applyFont="1" applyFill="1" applyAlignment="1">
      <alignment horizontal="left"/>
    </xf>
    <xf numFmtId="169" fontId="17" fillId="2" borderId="0" xfId="0" applyNumberFormat="1" applyFont="1" applyFill="1"/>
    <xf numFmtId="4" fontId="18" fillId="6" borderId="0" xfId="0" applyNumberFormat="1" applyFont="1" applyFill="1"/>
    <xf numFmtId="168" fontId="11" fillId="2" borderId="0" xfId="145" applyNumberFormat="1" applyFont="1" applyFill="1"/>
    <xf numFmtId="4" fontId="7" fillId="2" borderId="0" xfId="0" applyNumberFormat="1" applyFont="1" applyFill="1" applyBorder="1"/>
    <xf numFmtId="0" fontId="14" fillId="3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</cellXfs>
  <cellStyles count="1075">
    <cellStyle name="Comma" xfId="522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Normal" xfId="0" builtinId="0"/>
    <cellStyle name="Percent" xfId="145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BN227"/>
  <sheetViews>
    <sheetView tabSelected="1" zoomScale="110" zoomScaleNormal="110" zoomScalePageLayoutView="110" workbookViewId="0">
      <selection activeCell="B3" sqref="B3"/>
    </sheetView>
  </sheetViews>
  <sheetFormatPr baseColWidth="10" defaultRowHeight="15" x14ac:dyDescent="0.2"/>
  <cols>
    <col min="1" max="1" width="4.83203125" style="1" customWidth="1"/>
    <col min="2" max="2" width="38.83203125" style="1" customWidth="1"/>
    <col min="3" max="11" width="18.5" style="1" customWidth="1"/>
    <col min="12" max="12" width="6.5" style="1" customWidth="1"/>
    <col min="13" max="13" width="38.83203125" style="1" customWidth="1"/>
    <col min="14" max="14" width="18.5" style="42" customWidth="1"/>
    <col min="15" max="28" width="18.83203125" style="1" customWidth="1"/>
    <col min="29" max="32" width="18.6640625" style="1" customWidth="1"/>
    <col min="33" max="33" width="18.5" style="1" customWidth="1"/>
    <col min="34" max="16384" width="10.83203125" style="1"/>
  </cols>
  <sheetData>
    <row r="2" spans="1:33" ht="19" x14ac:dyDescent="0.25">
      <c r="B2" s="36" t="s">
        <v>29</v>
      </c>
      <c r="C2" s="27"/>
      <c r="D2" s="3"/>
      <c r="E2" s="3"/>
      <c r="F2" s="3"/>
      <c r="G2" s="3"/>
      <c r="H2" s="3"/>
      <c r="I2" s="3"/>
      <c r="J2" s="3"/>
      <c r="K2" s="32">
        <v>42490</v>
      </c>
      <c r="M2" s="36" t="s">
        <v>28</v>
      </c>
      <c r="N2" s="41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5" spans="1:33" ht="16" x14ac:dyDescent="0.2">
      <c r="B5" s="33" t="s">
        <v>29</v>
      </c>
      <c r="C5" s="34"/>
      <c r="D5" s="34"/>
      <c r="E5" s="34"/>
      <c r="F5" s="33"/>
      <c r="G5" s="35"/>
      <c r="H5" s="35"/>
      <c r="I5" s="28"/>
      <c r="J5" s="28"/>
      <c r="K5" s="29"/>
      <c r="M5" s="61" t="s">
        <v>2</v>
      </c>
      <c r="N5" s="61"/>
      <c r="O5" s="61"/>
      <c r="P5" s="61"/>
      <c r="Q5" s="61"/>
      <c r="R5" s="61"/>
      <c r="S5" s="61"/>
      <c r="T5" s="61"/>
      <c r="U5" s="61"/>
      <c r="V5" s="61"/>
      <c r="W5" s="61"/>
      <c r="X5" s="37"/>
      <c r="Y5" s="37"/>
      <c r="Z5" s="37"/>
      <c r="AA5" s="37"/>
      <c r="AB5" s="37"/>
      <c r="AC5" s="37"/>
      <c r="AD5" s="37"/>
      <c r="AE5" s="37"/>
      <c r="AF5" s="37"/>
    </row>
    <row r="6" spans="1:33" s="13" customFormat="1" x14ac:dyDescent="0.2">
      <c r="A6" s="1"/>
      <c r="B6" s="1"/>
      <c r="C6" s="20"/>
      <c r="D6" s="20"/>
      <c r="E6" s="20"/>
      <c r="F6" s="62" t="s">
        <v>26</v>
      </c>
      <c r="G6" s="63"/>
      <c r="H6" s="64"/>
      <c r="I6" s="63" t="s">
        <v>27</v>
      </c>
      <c r="J6" s="63"/>
      <c r="K6" s="64"/>
      <c r="L6" s="1"/>
      <c r="N6" s="42"/>
    </row>
    <row r="7" spans="1:33" s="13" customFormat="1" x14ac:dyDescent="0.2">
      <c r="A7" s="1"/>
      <c r="B7" s="3" t="s">
        <v>20</v>
      </c>
      <c r="C7" s="4" t="s">
        <v>23</v>
      </c>
      <c r="D7" s="4" t="s">
        <v>24</v>
      </c>
      <c r="E7" s="4" t="s">
        <v>25</v>
      </c>
      <c r="F7" s="18" t="s">
        <v>21</v>
      </c>
      <c r="G7" s="4" t="s">
        <v>22</v>
      </c>
      <c r="H7" s="19" t="s">
        <v>19</v>
      </c>
      <c r="I7" s="18" t="s">
        <v>21</v>
      </c>
      <c r="J7" s="4" t="s">
        <v>22</v>
      </c>
      <c r="K7" s="19" t="s">
        <v>19</v>
      </c>
      <c r="L7" s="1"/>
      <c r="M7" s="3" t="s">
        <v>0</v>
      </c>
      <c r="N7" s="43" t="s">
        <v>15</v>
      </c>
      <c r="O7" s="4" t="s">
        <v>3</v>
      </c>
      <c r="P7" s="6">
        <v>42009</v>
      </c>
      <c r="Q7" s="6">
        <v>42040</v>
      </c>
      <c r="R7" s="6">
        <v>42068</v>
      </c>
      <c r="S7" s="6">
        <v>42099</v>
      </c>
      <c r="T7" s="6">
        <v>42129</v>
      </c>
      <c r="U7" s="6">
        <v>42160</v>
      </c>
      <c r="V7" s="6">
        <v>42190</v>
      </c>
      <c r="W7" s="6">
        <v>42221</v>
      </c>
      <c r="X7" s="6">
        <v>42252</v>
      </c>
      <c r="Y7" s="6">
        <v>42282</v>
      </c>
      <c r="Z7" s="6">
        <v>42313</v>
      </c>
      <c r="AA7" s="6">
        <v>42343</v>
      </c>
      <c r="AB7" s="6">
        <v>42374</v>
      </c>
      <c r="AC7" s="6">
        <v>42405</v>
      </c>
      <c r="AD7" s="6">
        <v>42434</v>
      </c>
      <c r="AE7" s="6">
        <v>42465</v>
      </c>
      <c r="AF7" s="6">
        <v>42495</v>
      </c>
    </row>
    <row r="8" spans="1:33" x14ac:dyDescent="0.2">
      <c r="F8" s="16"/>
      <c r="G8" s="21"/>
      <c r="H8" s="17"/>
      <c r="I8" s="21"/>
      <c r="J8" s="21"/>
      <c r="K8" s="17"/>
    </row>
    <row r="9" spans="1:33" x14ac:dyDescent="0.2">
      <c r="B9" s="1" t="s">
        <v>46</v>
      </c>
      <c r="C9" s="2">
        <f>AF9-O9</f>
        <v>34082</v>
      </c>
      <c r="D9" s="2">
        <f>AG178</f>
        <v>12989.310000000005</v>
      </c>
      <c r="E9" s="2">
        <f>SUM(C9:D9)</f>
        <v>47071.310000000005</v>
      </c>
      <c r="F9" s="22">
        <f t="shared" ref="F9:F33" si="0">C9/(O9*(1.02))</f>
        <v>0.14745686447571085</v>
      </c>
      <c r="G9" s="23">
        <f t="shared" ref="G9:G33" si="1">D9/(O9*(1.02))</f>
        <v>5.6198665697523513E-2</v>
      </c>
      <c r="H9" s="24">
        <f>SUM(F9:G9)</f>
        <v>0.20365553017323437</v>
      </c>
      <c r="I9" s="31">
        <f t="shared" ref="I9:I33" si="2">(365/($K$2-N9))*F9</f>
        <v>0.10721465245743916</v>
      </c>
      <c r="J9" s="31">
        <f t="shared" ref="J9:J33" si="3">(365/($K$2-N9))*G9</f>
        <v>4.0861579640629649E-2</v>
      </c>
      <c r="K9" s="30">
        <f t="shared" ref="K9:K33" si="4">(365/($K$2-N9))*H9</f>
        <v>0.14807623209806883</v>
      </c>
      <c r="M9" s="1" t="s">
        <v>46</v>
      </c>
      <c r="N9" s="44">
        <v>41988</v>
      </c>
      <c r="O9" s="2">
        <v>226600</v>
      </c>
      <c r="P9" s="2">
        <v>227927</v>
      </c>
      <c r="Q9" s="2">
        <v>226079</v>
      </c>
      <c r="R9" s="10">
        <v>240525</v>
      </c>
      <c r="S9" s="2">
        <v>240378</v>
      </c>
      <c r="T9" s="2">
        <v>241882</v>
      </c>
      <c r="U9" s="2">
        <v>243940</v>
      </c>
      <c r="V9" s="10">
        <v>246888</v>
      </c>
      <c r="W9" s="2">
        <v>247972</v>
      </c>
      <c r="X9" s="38">
        <v>250668</v>
      </c>
      <c r="Y9" s="10">
        <v>250378</v>
      </c>
      <c r="Z9" s="38">
        <v>251323</v>
      </c>
      <c r="AA9" s="38">
        <v>254429</v>
      </c>
      <c r="AB9" s="10">
        <v>254841</v>
      </c>
      <c r="AC9" s="49">
        <v>256530</v>
      </c>
      <c r="AD9" s="50">
        <v>258791</v>
      </c>
      <c r="AE9" s="55">
        <v>256942</v>
      </c>
      <c r="AF9" s="57">
        <v>260682</v>
      </c>
      <c r="AG9" s="59"/>
    </row>
    <row r="10" spans="1:33" x14ac:dyDescent="0.2">
      <c r="B10" s="1" t="s">
        <v>47</v>
      </c>
      <c r="C10" s="2">
        <f t="shared" ref="C10:C51" si="5">AF10-O10</f>
        <v>20609</v>
      </c>
      <c r="D10" s="2">
        <f t="shared" ref="D10:D51" si="6">AG179</f>
        <v>10081.539999999999</v>
      </c>
      <c r="E10" s="2">
        <f t="shared" ref="E10:E31" si="7">SUM(C10:D10)</f>
        <v>30690.54</v>
      </c>
      <c r="F10" s="22">
        <f t="shared" si="0"/>
        <v>7.7000388570062167E-2</v>
      </c>
      <c r="G10" s="23">
        <f t="shared" si="1"/>
        <v>3.7667159851745576E-2</v>
      </c>
      <c r="H10" s="24">
        <f t="shared" ref="H10:H31" si="8">SUM(F10:G10)</f>
        <v>0.11466754842180774</v>
      </c>
      <c r="I10" s="31">
        <f t="shared" si="2"/>
        <v>6.2594970663858995E-2</v>
      </c>
      <c r="J10" s="31">
        <f t="shared" si="3"/>
        <v>3.062029698415843E-2</v>
      </c>
      <c r="K10" s="30">
        <f t="shared" si="4"/>
        <v>9.3215267648017422E-2</v>
      </c>
      <c r="M10" s="1" t="s">
        <v>47</v>
      </c>
      <c r="N10" s="44">
        <v>42041</v>
      </c>
      <c r="O10" s="2">
        <v>262400</v>
      </c>
      <c r="P10" s="2"/>
      <c r="Q10" s="2"/>
      <c r="R10" s="2">
        <v>263286</v>
      </c>
      <c r="S10" s="2">
        <v>267289</v>
      </c>
      <c r="T10" s="10">
        <v>268895</v>
      </c>
      <c r="U10" s="2">
        <v>270325</v>
      </c>
      <c r="V10" s="2">
        <v>272430</v>
      </c>
      <c r="W10" s="10">
        <v>272758</v>
      </c>
      <c r="X10" s="38">
        <v>273374</v>
      </c>
      <c r="Y10" s="38">
        <v>274265</v>
      </c>
      <c r="Z10" s="10">
        <v>274197</v>
      </c>
      <c r="AA10" s="38">
        <v>278561</v>
      </c>
      <c r="AB10" s="2">
        <v>282003</v>
      </c>
      <c r="AC10" s="52">
        <v>282211</v>
      </c>
      <c r="AD10" s="50">
        <v>283648</v>
      </c>
      <c r="AE10" s="50">
        <v>282526</v>
      </c>
      <c r="AF10" s="55">
        <v>283009</v>
      </c>
      <c r="AG10" s="59"/>
    </row>
    <row r="11" spans="1:33" x14ac:dyDescent="0.2">
      <c r="B11" s="1" t="s">
        <v>48</v>
      </c>
      <c r="C11" s="2">
        <f t="shared" si="5"/>
        <v>159380</v>
      </c>
      <c r="D11" s="2">
        <f t="shared" si="6"/>
        <v>15556.149999999998</v>
      </c>
      <c r="E11" s="2">
        <f t="shared" si="7"/>
        <v>174936.15</v>
      </c>
      <c r="F11" s="22">
        <f t="shared" si="0"/>
        <v>0.34554379027152654</v>
      </c>
      <c r="G11" s="23">
        <f t="shared" si="1"/>
        <v>3.3726509179523197E-2</v>
      </c>
      <c r="H11" s="24">
        <f t="shared" si="8"/>
        <v>0.37927029945104973</v>
      </c>
      <c r="I11" s="31">
        <f t="shared" si="2"/>
        <v>0.28729722881345598</v>
      </c>
      <c r="J11" s="31">
        <f t="shared" si="3"/>
        <v>2.804140284857851E-2</v>
      </c>
      <c r="K11" s="30">
        <f t="shared" si="4"/>
        <v>0.31533863166203452</v>
      </c>
      <c r="M11" s="1" t="s">
        <v>48</v>
      </c>
      <c r="N11" s="44">
        <v>42051</v>
      </c>
      <c r="O11" s="2">
        <v>452200</v>
      </c>
      <c r="P11" s="2"/>
      <c r="Q11" s="2"/>
      <c r="R11" s="2">
        <v>455317</v>
      </c>
      <c r="S11" s="2">
        <v>453854</v>
      </c>
      <c r="T11" s="10">
        <v>535140</v>
      </c>
      <c r="U11" s="2">
        <v>540508</v>
      </c>
      <c r="V11" s="2">
        <v>540764</v>
      </c>
      <c r="W11" s="10">
        <v>554466</v>
      </c>
      <c r="X11" s="38">
        <v>552774</v>
      </c>
      <c r="Y11" s="38">
        <v>554492</v>
      </c>
      <c r="Z11" s="10">
        <v>586628</v>
      </c>
      <c r="AA11" s="38">
        <v>591670</v>
      </c>
      <c r="AB11" s="2">
        <v>600567</v>
      </c>
      <c r="AC11" s="52">
        <v>602354</v>
      </c>
      <c r="AD11" s="50">
        <v>611722</v>
      </c>
      <c r="AE11" s="50">
        <v>616991</v>
      </c>
      <c r="AF11" s="55">
        <v>611580</v>
      </c>
      <c r="AG11" s="59"/>
    </row>
    <row r="12" spans="1:33" x14ac:dyDescent="0.2">
      <c r="B12" s="1" t="s">
        <v>49</v>
      </c>
      <c r="C12" s="2">
        <f t="shared" si="5"/>
        <v>21838</v>
      </c>
      <c r="D12" s="2">
        <f t="shared" si="6"/>
        <v>7195.989999999998</v>
      </c>
      <c r="E12" s="2">
        <f t="shared" si="7"/>
        <v>29033.989999999998</v>
      </c>
      <c r="F12" s="22">
        <f t="shared" si="0"/>
        <v>0.12586598425378381</v>
      </c>
      <c r="G12" s="23">
        <f t="shared" si="1"/>
        <v>4.1474968588258339E-2</v>
      </c>
      <c r="H12" s="24">
        <f t="shared" si="8"/>
        <v>0.16734095284204215</v>
      </c>
      <c r="I12" s="31">
        <f t="shared" si="2"/>
        <v>0.1091237155644444</v>
      </c>
      <c r="J12" s="31">
        <f t="shared" si="3"/>
        <v>3.5958108158466257E-2</v>
      </c>
      <c r="K12" s="30">
        <f t="shared" si="4"/>
        <v>0.14508182372291065</v>
      </c>
      <c r="M12" s="1" t="s">
        <v>49</v>
      </c>
      <c r="N12" s="44">
        <v>42069</v>
      </c>
      <c r="O12" s="2">
        <v>170100</v>
      </c>
      <c r="P12" s="2"/>
      <c r="Q12" s="2"/>
      <c r="R12" s="2"/>
      <c r="S12" s="2">
        <v>173275</v>
      </c>
      <c r="T12" s="2">
        <v>174199</v>
      </c>
      <c r="U12" s="10">
        <v>174859</v>
      </c>
      <c r="V12" s="2">
        <v>177254</v>
      </c>
      <c r="W12" s="2">
        <v>179163</v>
      </c>
      <c r="X12" s="10">
        <v>179037</v>
      </c>
      <c r="Y12" s="38">
        <v>180912</v>
      </c>
      <c r="Z12" s="38">
        <v>181602</v>
      </c>
      <c r="AA12" s="10">
        <v>182891</v>
      </c>
      <c r="AB12" s="2">
        <v>184724</v>
      </c>
      <c r="AC12" s="49">
        <v>184858</v>
      </c>
      <c r="AD12" s="55">
        <v>186745</v>
      </c>
      <c r="AE12" s="50">
        <v>189084</v>
      </c>
      <c r="AF12" s="57">
        <v>191938</v>
      </c>
      <c r="AG12" s="59"/>
    </row>
    <row r="13" spans="1:33" x14ac:dyDescent="0.2">
      <c r="B13" s="1" t="s">
        <v>50</v>
      </c>
      <c r="C13" s="2">
        <f t="shared" si="5"/>
        <v>37796</v>
      </c>
      <c r="D13" s="2">
        <f t="shared" si="6"/>
        <v>9601.3300000000036</v>
      </c>
      <c r="E13" s="2">
        <f t="shared" si="7"/>
        <v>47397.33</v>
      </c>
      <c r="F13" s="22">
        <f t="shared" si="0"/>
        <v>0.12830644723263265</v>
      </c>
      <c r="G13" s="23">
        <f t="shared" si="1"/>
        <v>3.2593727934387064E-2</v>
      </c>
      <c r="H13" s="24">
        <f t="shared" si="8"/>
        <v>0.16090017516701971</v>
      </c>
      <c r="I13" s="31">
        <f t="shared" si="2"/>
        <v>0.11506597847643961</v>
      </c>
      <c r="J13" s="31">
        <f t="shared" si="3"/>
        <v>2.9230247410445401E-2</v>
      </c>
      <c r="K13" s="30">
        <f t="shared" si="4"/>
        <v>0.14429622588688501</v>
      </c>
      <c r="M13" s="1" t="s">
        <v>50</v>
      </c>
      <c r="N13" s="44">
        <v>42083</v>
      </c>
      <c r="O13" s="2">
        <v>288800</v>
      </c>
      <c r="P13" s="2"/>
      <c r="Q13" s="2"/>
      <c r="R13" s="2"/>
      <c r="S13" s="2">
        <v>289928</v>
      </c>
      <c r="T13" s="2">
        <v>289856</v>
      </c>
      <c r="U13" s="10">
        <v>306814</v>
      </c>
      <c r="V13" s="2">
        <v>306649</v>
      </c>
      <c r="W13" s="2">
        <v>307790</v>
      </c>
      <c r="X13" s="10">
        <v>314756</v>
      </c>
      <c r="Y13" s="38">
        <v>316120</v>
      </c>
      <c r="Z13" s="38">
        <v>318413</v>
      </c>
      <c r="AA13" s="10">
        <v>318425</v>
      </c>
      <c r="AB13" s="2">
        <v>319826</v>
      </c>
      <c r="AC13" s="49">
        <v>319692</v>
      </c>
      <c r="AD13" s="55">
        <v>322094</v>
      </c>
      <c r="AE13" s="50">
        <v>324633</v>
      </c>
      <c r="AF13" s="57">
        <v>326596</v>
      </c>
      <c r="AG13" s="59"/>
    </row>
    <row r="14" spans="1:33" x14ac:dyDescent="0.2">
      <c r="B14" s="1" t="s">
        <v>51</v>
      </c>
      <c r="C14" s="2">
        <f t="shared" si="5"/>
        <v>17257</v>
      </c>
      <c r="D14" s="2">
        <f t="shared" si="6"/>
        <v>8410.7999999999975</v>
      </c>
      <c r="E14" s="2">
        <f t="shared" si="7"/>
        <v>25667.799999999996</v>
      </c>
      <c r="F14" s="22">
        <f t="shared" si="0"/>
        <v>6.1972994325935504E-2</v>
      </c>
      <c r="G14" s="23">
        <f t="shared" si="1"/>
        <v>3.0204697263520784E-2</v>
      </c>
      <c r="H14" s="24">
        <f t="shared" si="8"/>
        <v>9.2177691589456295E-2</v>
      </c>
      <c r="I14" s="31">
        <f t="shared" si="2"/>
        <v>5.968375442999066E-2</v>
      </c>
      <c r="J14" s="31">
        <f t="shared" si="3"/>
        <v>2.9088956467506824E-2</v>
      </c>
      <c r="K14" s="30">
        <f t="shared" si="4"/>
        <v>8.8772710897497498E-2</v>
      </c>
      <c r="M14" s="1" t="s">
        <v>51</v>
      </c>
      <c r="N14" s="44">
        <v>42111</v>
      </c>
      <c r="O14" s="2">
        <v>273000</v>
      </c>
      <c r="P14" s="2"/>
      <c r="Q14" s="2"/>
      <c r="R14" s="2"/>
      <c r="S14" s="2"/>
      <c r="T14" s="2">
        <v>273332</v>
      </c>
      <c r="U14" s="2">
        <v>275322</v>
      </c>
      <c r="V14" s="10">
        <v>275173</v>
      </c>
      <c r="W14" s="2">
        <v>272029</v>
      </c>
      <c r="X14" s="38">
        <v>273416</v>
      </c>
      <c r="Y14" s="10">
        <v>277273</v>
      </c>
      <c r="Z14" s="38">
        <v>278203</v>
      </c>
      <c r="AA14" s="38">
        <v>282823</v>
      </c>
      <c r="AB14" s="10">
        <v>283241</v>
      </c>
      <c r="AC14" s="49">
        <v>286866</v>
      </c>
      <c r="AD14" s="50">
        <v>288534</v>
      </c>
      <c r="AE14" s="55">
        <v>289530</v>
      </c>
      <c r="AF14" s="57">
        <v>290257</v>
      </c>
      <c r="AG14" s="59"/>
    </row>
    <row r="15" spans="1:33" x14ac:dyDescent="0.2">
      <c r="B15" s="1" t="s">
        <v>52</v>
      </c>
      <c r="C15" s="2">
        <f t="shared" si="5"/>
        <v>10404</v>
      </c>
      <c r="D15" s="2">
        <f t="shared" si="6"/>
        <v>5890.6100000000015</v>
      </c>
      <c r="E15" s="2">
        <f t="shared" si="7"/>
        <v>16294.61</v>
      </c>
      <c r="F15" s="22">
        <f t="shared" si="0"/>
        <v>5.3235908141962419E-2</v>
      </c>
      <c r="G15" s="23">
        <f t="shared" si="1"/>
        <v>3.0141481435998208E-2</v>
      </c>
      <c r="H15" s="24">
        <f t="shared" si="8"/>
        <v>8.337738957796062E-2</v>
      </c>
      <c r="I15" s="31">
        <f t="shared" si="2"/>
        <v>5.382577970032211E-2</v>
      </c>
      <c r="J15" s="31">
        <f t="shared" si="3"/>
        <v>3.0475459069638073E-2</v>
      </c>
      <c r="K15" s="30">
        <f t="shared" si="4"/>
        <v>8.430123876996018E-2</v>
      </c>
      <c r="M15" s="1" t="s">
        <v>52</v>
      </c>
      <c r="N15" s="44">
        <v>42129</v>
      </c>
      <c r="O15" s="2">
        <v>191600</v>
      </c>
      <c r="P15" s="2"/>
      <c r="Q15" s="2"/>
      <c r="R15" s="2"/>
      <c r="S15" s="2"/>
      <c r="T15" s="2"/>
      <c r="U15" s="2">
        <v>192059</v>
      </c>
      <c r="V15" s="2">
        <v>194248</v>
      </c>
      <c r="W15" s="10">
        <v>193784</v>
      </c>
      <c r="X15" s="38">
        <v>195516</v>
      </c>
      <c r="Y15" s="38">
        <v>196974</v>
      </c>
      <c r="Z15" s="10">
        <v>197657</v>
      </c>
      <c r="AA15" s="38">
        <v>199707</v>
      </c>
      <c r="AB15" s="2">
        <v>200151</v>
      </c>
      <c r="AC15" s="52">
        <v>200614</v>
      </c>
      <c r="AD15" s="50">
        <v>202788</v>
      </c>
      <c r="AE15" s="50">
        <v>205288</v>
      </c>
      <c r="AF15" s="55">
        <v>202004</v>
      </c>
      <c r="AG15" s="59"/>
    </row>
    <row r="16" spans="1:33" x14ac:dyDescent="0.2">
      <c r="B16" s="1" t="s">
        <v>53</v>
      </c>
      <c r="C16" s="2">
        <f t="shared" si="5"/>
        <v>36400</v>
      </c>
      <c r="D16" s="2">
        <f t="shared" si="6"/>
        <v>5800.1999999999989</v>
      </c>
      <c r="E16" s="2">
        <f t="shared" si="7"/>
        <v>42200.2</v>
      </c>
      <c r="F16" s="22">
        <f t="shared" si="0"/>
        <v>0.19206821587623207</v>
      </c>
      <c r="G16" s="23">
        <f t="shared" si="1"/>
        <v>3.060533147597036E-2</v>
      </c>
      <c r="H16" s="24">
        <f t="shared" si="8"/>
        <v>0.22267354735220243</v>
      </c>
      <c r="I16" s="31">
        <f t="shared" si="2"/>
        <v>0.19206821587623207</v>
      </c>
      <c r="J16" s="31">
        <f t="shared" si="3"/>
        <v>3.060533147597036E-2</v>
      </c>
      <c r="K16" s="30">
        <f t="shared" si="4"/>
        <v>0.22267354735220243</v>
      </c>
      <c r="M16" s="1" t="s">
        <v>53</v>
      </c>
      <c r="N16" s="44">
        <v>42125</v>
      </c>
      <c r="O16" s="2">
        <v>185800</v>
      </c>
      <c r="P16" s="2"/>
      <c r="Q16" s="2"/>
      <c r="R16" s="2"/>
      <c r="S16" s="2"/>
      <c r="T16" s="2"/>
      <c r="U16" s="2">
        <v>185703</v>
      </c>
      <c r="V16" s="2">
        <v>184544</v>
      </c>
      <c r="W16" s="10">
        <v>202973</v>
      </c>
      <c r="X16" s="38">
        <v>205100</v>
      </c>
      <c r="Y16" s="38">
        <v>206566</v>
      </c>
      <c r="Z16" s="10">
        <v>215008</v>
      </c>
      <c r="AA16" s="38">
        <v>216970</v>
      </c>
      <c r="AB16" s="2">
        <v>219577</v>
      </c>
      <c r="AC16" s="52">
        <v>220468</v>
      </c>
      <c r="AD16" s="50">
        <v>224825</v>
      </c>
      <c r="AE16" s="50">
        <v>227829</v>
      </c>
      <c r="AF16" s="55">
        <v>222200</v>
      </c>
      <c r="AG16" s="59"/>
    </row>
    <row r="17" spans="2:33" x14ac:dyDescent="0.2">
      <c r="B17" s="1" t="s">
        <v>55</v>
      </c>
      <c r="C17" s="2">
        <f t="shared" si="5"/>
        <v>11125</v>
      </c>
      <c r="D17" s="2">
        <f t="shared" si="6"/>
        <v>7011.8299999999981</v>
      </c>
      <c r="E17" s="2">
        <f t="shared" si="7"/>
        <v>18136.829999999998</v>
      </c>
      <c r="F17" s="22">
        <f t="shared" si="0"/>
        <v>4.7154616277985471E-2</v>
      </c>
      <c r="G17" s="23">
        <f t="shared" si="1"/>
        <v>2.9720463196086899E-2</v>
      </c>
      <c r="H17" s="24">
        <f t="shared" si="8"/>
        <v>7.6875079474072378E-2</v>
      </c>
      <c r="I17" s="31">
        <f t="shared" si="2"/>
        <v>4.7809541504068603E-2</v>
      </c>
      <c r="J17" s="31">
        <f t="shared" si="3"/>
        <v>3.0133247407143661E-2</v>
      </c>
      <c r="K17" s="30">
        <f t="shared" si="4"/>
        <v>7.7942788911212271E-2</v>
      </c>
      <c r="M17" s="1" t="s">
        <v>55</v>
      </c>
      <c r="N17" s="44">
        <v>42130</v>
      </c>
      <c r="O17" s="2">
        <v>231300</v>
      </c>
      <c r="P17" s="2"/>
      <c r="Q17" s="2"/>
      <c r="R17" s="2"/>
      <c r="S17" s="2"/>
      <c r="T17" s="2"/>
      <c r="U17" s="2">
        <v>231887</v>
      </c>
      <c r="V17" s="2">
        <v>234578</v>
      </c>
      <c r="W17" s="10">
        <v>233502</v>
      </c>
      <c r="X17" s="38">
        <v>235632</v>
      </c>
      <c r="Y17" s="38">
        <v>237578</v>
      </c>
      <c r="Z17" s="10">
        <v>237647</v>
      </c>
      <c r="AA17" s="38">
        <v>240151</v>
      </c>
      <c r="AB17" s="2">
        <v>240716</v>
      </c>
      <c r="AC17" s="52">
        <v>241441</v>
      </c>
      <c r="AD17" s="50">
        <v>244097</v>
      </c>
      <c r="AE17" s="50">
        <v>247132</v>
      </c>
      <c r="AF17" s="55">
        <v>242425</v>
      </c>
      <c r="AG17" s="59"/>
    </row>
    <row r="18" spans="2:33" x14ac:dyDescent="0.2">
      <c r="B18" s="1" t="s">
        <v>54</v>
      </c>
      <c r="C18" s="2">
        <f t="shared" si="5"/>
        <v>24079</v>
      </c>
      <c r="D18" s="2">
        <f t="shared" si="6"/>
        <v>7796.0599999999995</v>
      </c>
      <c r="E18" s="2">
        <f t="shared" si="7"/>
        <v>31875.059999999998</v>
      </c>
      <c r="F18" s="22">
        <f t="shared" si="0"/>
        <v>9.2214307598039211E-2</v>
      </c>
      <c r="G18" s="23">
        <f t="shared" si="1"/>
        <v>2.9856234681372548E-2</v>
      </c>
      <c r="H18" s="24">
        <f t="shared" si="8"/>
        <v>0.12207054227941176</v>
      </c>
      <c r="I18" s="31">
        <f t="shared" si="2"/>
        <v>9.7843669399082317E-2</v>
      </c>
      <c r="J18" s="31">
        <f t="shared" si="3"/>
        <v>3.1678853659014482E-2</v>
      </c>
      <c r="K18" s="30">
        <f t="shared" si="4"/>
        <v>0.12952252305809681</v>
      </c>
      <c r="M18" s="1" t="s">
        <v>54</v>
      </c>
      <c r="N18" s="44">
        <v>42146</v>
      </c>
      <c r="O18" s="2">
        <v>256000</v>
      </c>
      <c r="P18" s="2"/>
      <c r="Q18" s="2"/>
      <c r="R18" s="2"/>
      <c r="S18" s="2"/>
      <c r="T18" s="2"/>
      <c r="U18" s="2">
        <v>258391</v>
      </c>
      <c r="V18" s="2">
        <v>263271</v>
      </c>
      <c r="W18" s="10">
        <v>263012</v>
      </c>
      <c r="X18" s="38">
        <v>266010</v>
      </c>
      <c r="Y18" s="38">
        <v>266157</v>
      </c>
      <c r="Z18" s="10">
        <v>266160</v>
      </c>
      <c r="AA18" s="38">
        <v>269688</v>
      </c>
      <c r="AB18" s="2">
        <v>269881</v>
      </c>
      <c r="AC18" s="52">
        <v>270541</v>
      </c>
      <c r="AD18" s="50">
        <v>274947</v>
      </c>
      <c r="AE18" s="50">
        <v>275521</v>
      </c>
      <c r="AF18" s="55">
        <v>280079</v>
      </c>
      <c r="AG18" s="59"/>
    </row>
    <row r="19" spans="2:33" x14ac:dyDescent="0.2">
      <c r="B19" s="1" t="s">
        <v>57</v>
      </c>
      <c r="C19" s="2">
        <f t="shared" si="5"/>
        <v>7851</v>
      </c>
      <c r="D19" s="2">
        <f t="shared" si="6"/>
        <v>7531.4999999999991</v>
      </c>
      <c r="E19" s="2">
        <f t="shared" si="7"/>
        <v>15382.5</v>
      </c>
      <c r="F19" s="22">
        <f t="shared" si="0"/>
        <v>3.6153399828696156E-2</v>
      </c>
      <c r="G19" s="23">
        <f t="shared" si="1"/>
        <v>3.4682120852098465E-2</v>
      </c>
      <c r="H19" s="24">
        <f t="shared" si="8"/>
        <v>7.0835520680794628E-2</v>
      </c>
      <c r="I19" s="31">
        <f t="shared" si="2"/>
        <v>3.9987851325679079E-2</v>
      </c>
      <c r="J19" s="31">
        <f t="shared" si="3"/>
        <v>3.836052760913921E-2</v>
      </c>
      <c r="K19" s="30">
        <f t="shared" si="4"/>
        <v>7.8348378934818289E-2</v>
      </c>
      <c r="M19" s="1" t="s">
        <v>57</v>
      </c>
      <c r="N19" s="44">
        <v>42160</v>
      </c>
      <c r="O19" s="2">
        <v>212900</v>
      </c>
      <c r="P19" s="2"/>
      <c r="Q19" s="2"/>
      <c r="R19" s="2"/>
      <c r="S19" s="2"/>
      <c r="T19" s="2"/>
      <c r="U19" s="2"/>
      <c r="V19" s="2">
        <v>212767</v>
      </c>
      <c r="W19" s="2">
        <v>213561</v>
      </c>
      <c r="X19" s="10">
        <v>214104</v>
      </c>
      <c r="Y19" s="38">
        <v>215187</v>
      </c>
      <c r="Z19" s="38">
        <v>217021</v>
      </c>
      <c r="AA19" s="10">
        <v>216092</v>
      </c>
      <c r="AB19" s="2">
        <v>217199</v>
      </c>
      <c r="AC19" s="49">
        <v>217071</v>
      </c>
      <c r="AD19" s="55">
        <v>218051</v>
      </c>
      <c r="AE19" s="50">
        <v>219499</v>
      </c>
      <c r="AF19" s="57">
        <v>220751</v>
      </c>
      <c r="AG19" s="59"/>
    </row>
    <row r="20" spans="2:33" x14ac:dyDescent="0.2">
      <c r="B20" s="1" t="s">
        <v>56</v>
      </c>
      <c r="C20" s="2">
        <f t="shared" si="5"/>
        <v>19013</v>
      </c>
      <c r="D20" s="2">
        <f t="shared" si="6"/>
        <v>4823.25</v>
      </c>
      <c r="E20" s="2">
        <f t="shared" si="7"/>
        <v>23836.25</v>
      </c>
      <c r="F20" s="22">
        <f t="shared" si="0"/>
        <v>0.11115203386065219</v>
      </c>
      <c r="G20" s="23">
        <f t="shared" si="1"/>
        <v>2.8197235960573854E-2</v>
      </c>
      <c r="H20" s="24">
        <f t="shared" si="8"/>
        <v>0.13934926982122603</v>
      </c>
      <c r="I20" s="31">
        <f t="shared" si="2"/>
        <v>0.12294088593678196</v>
      </c>
      <c r="J20" s="31">
        <f t="shared" si="3"/>
        <v>3.1187851895786229E-2</v>
      </c>
      <c r="K20" s="30">
        <f t="shared" si="4"/>
        <v>0.15412873783256817</v>
      </c>
      <c r="M20" s="1" t="s">
        <v>56</v>
      </c>
      <c r="N20" s="44">
        <v>42160</v>
      </c>
      <c r="O20" s="2">
        <v>167700</v>
      </c>
      <c r="P20" s="2"/>
      <c r="Q20" s="2"/>
      <c r="R20" s="2"/>
      <c r="S20" s="2"/>
      <c r="T20" s="2"/>
      <c r="U20" s="2"/>
      <c r="V20" s="2">
        <v>169601</v>
      </c>
      <c r="W20" s="2">
        <v>171951</v>
      </c>
      <c r="X20" s="10">
        <v>172383</v>
      </c>
      <c r="Y20" s="38">
        <v>173494</v>
      </c>
      <c r="Z20" s="38">
        <v>173802</v>
      </c>
      <c r="AA20" s="10">
        <v>175339</v>
      </c>
      <c r="AB20" s="2">
        <v>175711</v>
      </c>
      <c r="AC20" s="49">
        <v>178664</v>
      </c>
      <c r="AD20" s="55">
        <v>183222</v>
      </c>
      <c r="AE20" s="50">
        <v>185536</v>
      </c>
      <c r="AF20" s="57">
        <v>186713</v>
      </c>
      <c r="AG20" s="59"/>
    </row>
    <row r="21" spans="2:33" x14ac:dyDescent="0.2">
      <c r="B21" s="1" t="s">
        <v>35</v>
      </c>
      <c r="C21" s="2">
        <f t="shared" si="5"/>
        <v>7923</v>
      </c>
      <c r="D21" s="2">
        <f t="shared" si="6"/>
        <v>5251.97</v>
      </c>
      <c r="E21" s="2">
        <f t="shared" si="7"/>
        <v>13174.970000000001</v>
      </c>
      <c r="F21" s="22">
        <f t="shared" si="0"/>
        <v>4.4925662572721396E-2</v>
      </c>
      <c r="G21" s="23">
        <f t="shared" si="1"/>
        <v>2.9780163077376701E-2</v>
      </c>
      <c r="H21" s="24">
        <f t="shared" si="8"/>
        <v>7.470582565009809E-2</v>
      </c>
      <c r="I21" s="31">
        <f t="shared" si="2"/>
        <v>5.1243333872010341E-2</v>
      </c>
      <c r="J21" s="31">
        <f t="shared" si="3"/>
        <v>3.3967998510132796E-2</v>
      </c>
      <c r="K21" s="30">
        <f t="shared" si="4"/>
        <v>8.5211332382143137E-2</v>
      </c>
      <c r="M21" s="1" t="s">
        <v>35</v>
      </c>
      <c r="N21" s="44">
        <v>42170</v>
      </c>
      <c r="O21" s="2">
        <v>172900</v>
      </c>
      <c r="P21" s="2"/>
      <c r="Q21" s="2"/>
      <c r="R21" s="2"/>
      <c r="S21" s="2"/>
      <c r="T21" s="2"/>
      <c r="U21" s="2"/>
      <c r="V21" s="2">
        <v>176208</v>
      </c>
      <c r="W21" s="2">
        <v>176415</v>
      </c>
      <c r="X21" s="10">
        <v>175569</v>
      </c>
      <c r="Y21" s="38">
        <v>175701</v>
      </c>
      <c r="Z21" s="38">
        <v>178553</v>
      </c>
      <c r="AA21" s="10">
        <v>178805</v>
      </c>
      <c r="AB21" s="2">
        <v>178920</v>
      </c>
      <c r="AC21" s="49">
        <v>178696</v>
      </c>
      <c r="AD21" s="55">
        <v>179231</v>
      </c>
      <c r="AE21" s="50">
        <v>179513</v>
      </c>
      <c r="AF21" s="57">
        <v>180823</v>
      </c>
      <c r="AG21" s="59"/>
    </row>
    <row r="22" spans="2:33" x14ac:dyDescent="0.2">
      <c r="B22" s="1" t="s">
        <v>58</v>
      </c>
      <c r="C22" s="2">
        <f t="shared" si="5"/>
        <v>19104</v>
      </c>
      <c r="D22" s="2">
        <f t="shared" si="6"/>
        <v>5564.0899999999992</v>
      </c>
      <c r="E22" s="2">
        <f t="shared" si="7"/>
        <v>24668.09</v>
      </c>
      <c r="F22" s="22">
        <f t="shared" si="0"/>
        <v>9.8835945987893845E-2</v>
      </c>
      <c r="G22" s="23">
        <f t="shared" si="1"/>
        <v>2.8786227947643434E-2</v>
      </c>
      <c r="H22" s="24">
        <f t="shared" si="8"/>
        <v>0.12762217393553726</v>
      </c>
      <c r="I22" s="31">
        <f t="shared" si="2"/>
        <v>0.11827908290354509</v>
      </c>
      <c r="J22" s="31">
        <f t="shared" si="3"/>
        <v>3.4449092461933943E-2</v>
      </c>
      <c r="K22" s="30">
        <f t="shared" si="4"/>
        <v>0.15272817536547903</v>
      </c>
      <c r="M22" s="1" t="s">
        <v>58</v>
      </c>
      <c r="N22" s="44">
        <v>42185</v>
      </c>
      <c r="O22" s="2">
        <v>189500</v>
      </c>
      <c r="P22" s="2"/>
      <c r="Q22" s="2"/>
      <c r="R22" s="2"/>
      <c r="S22" s="2"/>
      <c r="T22" s="2"/>
      <c r="U22" s="2"/>
      <c r="V22" s="2">
        <v>187776</v>
      </c>
      <c r="W22" s="2">
        <v>189238</v>
      </c>
      <c r="X22" s="10">
        <v>196448</v>
      </c>
      <c r="Y22" s="38">
        <v>197237</v>
      </c>
      <c r="Z22" s="38">
        <v>198935</v>
      </c>
      <c r="AA22" s="10">
        <v>200207</v>
      </c>
      <c r="AB22" s="2">
        <v>200487</v>
      </c>
      <c r="AC22" s="49">
        <v>201011</v>
      </c>
      <c r="AD22" s="55">
        <v>203966</v>
      </c>
      <c r="AE22" s="50">
        <v>207350</v>
      </c>
      <c r="AF22" s="57">
        <v>208604</v>
      </c>
      <c r="AG22" s="59"/>
    </row>
    <row r="23" spans="2:33" x14ac:dyDescent="0.2">
      <c r="B23" s="1" t="s">
        <v>59</v>
      </c>
      <c r="C23" s="2">
        <f t="shared" si="5"/>
        <v>23432</v>
      </c>
      <c r="D23" s="2">
        <f t="shared" si="6"/>
        <v>6745.8999999999987</v>
      </c>
      <c r="E23" s="2">
        <f t="shared" si="7"/>
        <v>30177.899999999998</v>
      </c>
      <c r="F23" s="22">
        <f t="shared" si="0"/>
        <v>9.6645136809456633E-2</v>
      </c>
      <c r="G23" s="23">
        <f t="shared" si="1"/>
        <v>2.7823422174928024E-2</v>
      </c>
      <c r="H23" s="24">
        <f t="shared" si="8"/>
        <v>0.12446855898438466</v>
      </c>
      <c r="I23" s="31">
        <f t="shared" si="2"/>
        <v>0.11163124979573313</v>
      </c>
      <c r="J23" s="31">
        <f t="shared" si="3"/>
        <v>3.2137813588128887E-2</v>
      </c>
      <c r="K23" s="30">
        <f t="shared" si="4"/>
        <v>0.14376906338386203</v>
      </c>
      <c r="M23" s="1" t="s">
        <v>59</v>
      </c>
      <c r="N23" s="44">
        <v>42174</v>
      </c>
      <c r="O23" s="2">
        <v>237700</v>
      </c>
      <c r="P23" s="2"/>
      <c r="Q23" s="2"/>
      <c r="R23" s="2"/>
      <c r="S23" s="2"/>
      <c r="T23" s="2"/>
      <c r="U23" s="2"/>
      <c r="V23" s="2">
        <v>238623</v>
      </c>
      <c r="W23" s="2">
        <v>240378</v>
      </c>
      <c r="X23" s="10">
        <v>239894</v>
      </c>
      <c r="Y23" s="38">
        <v>241656</v>
      </c>
      <c r="Z23" s="38">
        <v>244188</v>
      </c>
      <c r="AA23" s="10">
        <v>246420</v>
      </c>
      <c r="AB23" s="2">
        <v>246574</v>
      </c>
      <c r="AC23" s="49">
        <v>249351</v>
      </c>
      <c r="AD23" s="55">
        <v>254253</v>
      </c>
      <c r="AE23" s="50">
        <v>256749</v>
      </c>
      <c r="AF23" s="57">
        <v>261132</v>
      </c>
      <c r="AG23" s="59"/>
    </row>
    <row r="24" spans="2:33" x14ac:dyDescent="0.2">
      <c r="B24" s="1" t="s">
        <v>60</v>
      </c>
      <c r="C24" s="2">
        <f t="shared" si="5"/>
        <v>19764</v>
      </c>
      <c r="D24" s="2">
        <f t="shared" si="6"/>
        <v>6486.6400000000012</v>
      </c>
      <c r="E24" s="2">
        <f t="shared" si="7"/>
        <v>26250.639999999999</v>
      </c>
      <c r="F24" s="22">
        <f t="shared" si="0"/>
        <v>7.0665465310850814E-2</v>
      </c>
      <c r="G24" s="23">
        <f t="shared" si="1"/>
        <v>2.3192746099169066E-2</v>
      </c>
      <c r="H24" s="24">
        <f t="shared" si="8"/>
        <v>9.3858211410019876E-2</v>
      </c>
      <c r="I24" s="31">
        <f t="shared" si="2"/>
        <v>8.2935353178329743E-2</v>
      </c>
      <c r="J24" s="31">
        <f t="shared" si="3"/>
        <v>2.7219782399346332E-2</v>
      </c>
      <c r="K24" s="30">
        <f t="shared" si="4"/>
        <v>0.11015513557767606</v>
      </c>
      <c r="M24" s="1" t="s">
        <v>60</v>
      </c>
      <c r="N24" s="44">
        <v>42179</v>
      </c>
      <c r="O24" s="2">
        <v>274200</v>
      </c>
      <c r="P24" s="2"/>
      <c r="Q24" s="2"/>
      <c r="R24" s="2"/>
      <c r="S24" s="2"/>
      <c r="T24" s="2"/>
      <c r="U24" s="2"/>
      <c r="V24" s="2">
        <v>272603</v>
      </c>
      <c r="W24" s="2">
        <v>275728</v>
      </c>
      <c r="X24" s="10">
        <v>276359</v>
      </c>
      <c r="Y24" s="38">
        <v>278717</v>
      </c>
      <c r="Z24" s="38">
        <v>279676</v>
      </c>
      <c r="AA24" s="10">
        <v>283145</v>
      </c>
      <c r="AB24" s="2">
        <v>286411</v>
      </c>
      <c r="AC24" s="49">
        <v>289437</v>
      </c>
      <c r="AD24" s="55">
        <v>286794</v>
      </c>
      <c r="AE24" s="50">
        <v>290013</v>
      </c>
      <c r="AF24" s="57">
        <v>293964</v>
      </c>
      <c r="AG24" s="59"/>
    </row>
    <row r="25" spans="2:33" x14ac:dyDescent="0.2">
      <c r="B25" s="1" t="s">
        <v>61</v>
      </c>
      <c r="C25" s="2">
        <f t="shared" si="5"/>
        <v>36412</v>
      </c>
      <c r="D25" s="2">
        <f t="shared" si="6"/>
        <v>6861.4600000000028</v>
      </c>
      <c r="E25" s="2">
        <f t="shared" si="7"/>
        <v>43273.460000000006</v>
      </c>
      <c r="F25" s="22">
        <f t="shared" si="0"/>
        <v>0.13315195529909091</v>
      </c>
      <c r="G25" s="23">
        <f t="shared" si="1"/>
        <v>2.5091091266793934E-2</v>
      </c>
      <c r="H25" s="24">
        <f t="shared" si="8"/>
        <v>0.15824304656588484</v>
      </c>
      <c r="I25" s="31">
        <f t="shared" si="2"/>
        <v>0.1593457825710432</v>
      </c>
      <c r="J25" s="31">
        <f t="shared" si="3"/>
        <v>3.0027043647146839E-2</v>
      </c>
      <c r="K25" s="30">
        <f t="shared" si="4"/>
        <v>0.18937282621819004</v>
      </c>
      <c r="M25" s="1" t="s">
        <v>61</v>
      </c>
      <c r="N25" s="44">
        <v>42185</v>
      </c>
      <c r="O25" s="2">
        <v>268100</v>
      </c>
      <c r="P25" s="2"/>
      <c r="Q25" s="2"/>
      <c r="R25" s="2"/>
      <c r="S25" s="2"/>
      <c r="T25" s="2"/>
      <c r="U25" s="2"/>
      <c r="V25" s="2">
        <v>273416</v>
      </c>
      <c r="W25" s="2">
        <v>273814</v>
      </c>
      <c r="X25" s="10">
        <v>270826</v>
      </c>
      <c r="Y25" s="38">
        <v>271103</v>
      </c>
      <c r="Z25" s="38">
        <v>275981</v>
      </c>
      <c r="AA25" s="10">
        <v>281160</v>
      </c>
      <c r="AB25" s="2">
        <v>281421</v>
      </c>
      <c r="AC25" s="49">
        <v>281137</v>
      </c>
      <c r="AD25" s="55">
        <v>301300</v>
      </c>
      <c r="AE25" s="50">
        <v>302148</v>
      </c>
      <c r="AF25" s="57">
        <v>304512</v>
      </c>
      <c r="AG25" s="59"/>
    </row>
    <row r="26" spans="2:33" x14ac:dyDescent="0.2">
      <c r="B26" s="1" t="s">
        <v>62</v>
      </c>
      <c r="C26" s="2">
        <f t="shared" si="5"/>
        <v>51717</v>
      </c>
      <c r="D26" s="2">
        <f t="shared" si="6"/>
        <v>12904.149999999998</v>
      </c>
      <c r="E26" s="2">
        <f t="shared" si="7"/>
        <v>64621.149999999994</v>
      </c>
      <c r="F26" s="22">
        <f t="shared" si="0"/>
        <v>9.9495567457752329E-2</v>
      </c>
      <c r="G26" s="23">
        <f t="shared" si="1"/>
        <v>2.4825603318250372E-2</v>
      </c>
      <c r="H26" s="24">
        <f t="shared" si="8"/>
        <v>0.1243211707760027</v>
      </c>
      <c r="I26" s="31">
        <f t="shared" si="2"/>
        <v>0.12145779973939666</v>
      </c>
      <c r="J26" s="31">
        <f t="shared" si="3"/>
        <v>3.0305502378466177E-2</v>
      </c>
      <c r="K26" s="30">
        <f t="shared" si="4"/>
        <v>0.15176330211786285</v>
      </c>
      <c r="M26" s="1" t="s">
        <v>62</v>
      </c>
      <c r="N26" s="44">
        <v>42191</v>
      </c>
      <c r="O26" s="2">
        <v>509600</v>
      </c>
      <c r="P26" s="2"/>
      <c r="Q26" s="2"/>
      <c r="R26" s="2"/>
      <c r="S26" s="2"/>
      <c r="T26" s="2"/>
      <c r="U26" s="2"/>
      <c r="V26" s="2"/>
      <c r="W26" s="2">
        <v>510745</v>
      </c>
      <c r="X26" s="38">
        <v>508864</v>
      </c>
      <c r="Y26" s="10">
        <v>553709</v>
      </c>
      <c r="Z26" s="38">
        <v>554155</v>
      </c>
      <c r="AA26" s="38">
        <v>558587</v>
      </c>
      <c r="AB26" s="10">
        <v>558482</v>
      </c>
      <c r="AC26" s="49">
        <v>560363</v>
      </c>
      <c r="AD26" s="50">
        <v>568552</v>
      </c>
      <c r="AE26" s="55">
        <v>562006</v>
      </c>
      <c r="AF26" s="57">
        <v>561317</v>
      </c>
      <c r="AG26" s="59"/>
    </row>
    <row r="27" spans="2:33" x14ac:dyDescent="0.2">
      <c r="B27" s="1" t="s">
        <v>36</v>
      </c>
      <c r="C27" s="2">
        <f t="shared" si="5"/>
        <v>8050</v>
      </c>
      <c r="D27" s="2">
        <f t="shared" si="6"/>
        <v>4617.21</v>
      </c>
      <c r="E27" s="2">
        <f t="shared" si="7"/>
        <v>12667.21</v>
      </c>
      <c r="F27" s="22">
        <f t="shared" si="0"/>
        <v>4.564578867984441E-2</v>
      </c>
      <c r="G27" s="23">
        <f t="shared" si="1"/>
        <v>2.6180893409995576E-2</v>
      </c>
      <c r="H27" s="24">
        <f t="shared" si="8"/>
        <v>7.1826682089839985E-2</v>
      </c>
      <c r="I27" s="31">
        <f t="shared" si="2"/>
        <v>5.7450734028080028E-2</v>
      </c>
      <c r="J27" s="31">
        <f t="shared" si="3"/>
        <v>3.2951814119477188E-2</v>
      </c>
      <c r="K27" s="30">
        <f t="shared" si="4"/>
        <v>9.0402548147557216E-2</v>
      </c>
      <c r="M27" s="1" t="s">
        <v>36</v>
      </c>
      <c r="N27" s="44">
        <v>42200</v>
      </c>
      <c r="O27" s="2">
        <v>172900</v>
      </c>
      <c r="P27" s="2"/>
      <c r="Q27" s="2"/>
      <c r="R27" s="2"/>
      <c r="S27" s="2"/>
      <c r="T27" s="2"/>
      <c r="U27" s="2"/>
      <c r="V27" s="2"/>
      <c r="W27" s="2">
        <v>173160</v>
      </c>
      <c r="X27" s="38">
        <v>175563</v>
      </c>
      <c r="Y27" s="10">
        <v>175564</v>
      </c>
      <c r="Z27" s="38">
        <v>178460</v>
      </c>
      <c r="AA27" s="10">
        <v>178932</v>
      </c>
      <c r="AB27" s="38">
        <v>179048</v>
      </c>
      <c r="AC27" s="49">
        <v>178823</v>
      </c>
      <c r="AD27" s="55">
        <v>179359</v>
      </c>
      <c r="AE27" s="50">
        <v>179641</v>
      </c>
      <c r="AF27" s="57">
        <v>180950</v>
      </c>
      <c r="AG27" s="59"/>
    </row>
    <row r="28" spans="2:33" x14ac:dyDescent="0.2">
      <c r="B28" s="1" t="s">
        <v>64</v>
      </c>
      <c r="C28" s="2">
        <f t="shared" si="5"/>
        <v>51823</v>
      </c>
      <c r="D28" s="2">
        <f t="shared" si="6"/>
        <v>12481.069999999998</v>
      </c>
      <c r="E28" s="2">
        <f t="shared" si="7"/>
        <v>64304.07</v>
      </c>
      <c r="F28" s="22">
        <f t="shared" si="0"/>
        <v>9.9699495182688461E-2</v>
      </c>
      <c r="G28" s="23">
        <f t="shared" si="1"/>
        <v>2.401166235725059E-2</v>
      </c>
      <c r="H28" s="24">
        <f t="shared" si="8"/>
        <v>0.12371115753993905</v>
      </c>
      <c r="I28" s="31">
        <f t="shared" si="2"/>
        <v>0.12591804754907021</v>
      </c>
      <c r="J28" s="31">
        <f t="shared" si="3"/>
        <v>3.0326147959849361E-2</v>
      </c>
      <c r="K28" s="30">
        <f t="shared" si="4"/>
        <v>0.15624419550891958</v>
      </c>
      <c r="M28" s="1" t="s">
        <v>64</v>
      </c>
      <c r="N28" s="44">
        <v>42201</v>
      </c>
      <c r="O28" s="2">
        <v>509600</v>
      </c>
      <c r="P28" s="2"/>
      <c r="Q28" s="2"/>
      <c r="R28" s="2"/>
      <c r="S28" s="2"/>
      <c r="T28" s="2"/>
      <c r="U28" s="2"/>
      <c r="V28" s="2"/>
      <c r="W28" s="2">
        <v>510850</v>
      </c>
      <c r="X28" s="38">
        <v>508969</v>
      </c>
      <c r="Y28" s="10">
        <v>553815</v>
      </c>
      <c r="Z28" s="38">
        <v>554260</v>
      </c>
      <c r="AA28" s="38">
        <v>558693</v>
      </c>
      <c r="AB28" s="10">
        <v>558587</v>
      </c>
      <c r="AC28" s="49">
        <v>560468</v>
      </c>
      <c r="AD28" s="50">
        <v>568657</v>
      </c>
      <c r="AE28" s="55">
        <v>562111</v>
      </c>
      <c r="AF28" s="57">
        <v>561423</v>
      </c>
      <c r="AG28" s="59"/>
    </row>
    <row r="29" spans="2:33" x14ac:dyDescent="0.2">
      <c r="B29" s="1" t="s">
        <v>65</v>
      </c>
      <c r="C29" s="2">
        <f t="shared" si="5"/>
        <v>12402</v>
      </c>
      <c r="D29" s="2">
        <f t="shared" si="6"/>
        <v>5586.7</v>
      </c>
      <c r="E29" s="2">
        <f t="shared" si="7"/>
        <v>17988.7</v>
      </c>
      <c r="F29" s="22">
        <f t="shared" si="0"/>
        <v>4.7237076648841352E-2</v>
      </c>
      <c r="G29" s="23">
        <f t="shared" si="1"/>
        <v>2.1278775690540395E-2</v>
      </c>
      <c r="H29" s="24">
        <f t="shared" si="8"/>
        <v>6.8515852339381747E-2</v>
      </c>
      <c r="I29" s="31">
        <f t="shared" si="2"/>
        <v>6.2243801360386625E-2</v>
      </c>
      <c r="J29" s="31">
        <f t="shared" si="3"/>
        <v>2.803881995323915E-2</v>
      </c>
      <c r="K29" s="30">
        <f t="shared" si="4"/>
        <v>9.0282621313625772E-2</v>
      </c>
      <c r="M29" s="1" t="s">
        <v>65</v>
      </c>
      <c r="N29" s="44">
        <v>42213</v>
      </c>
      <c r="O29" s="2">
        <v>257400</v>
      </c>
      <c r="P29" s="2"/>
      <c r="Q29" s="2"/>
      <c r="R29" s="2"/>
      <c r="S29" s="2"/>
      <c r="T29" s="2"/>
      <c r="U29" s="2"/>
      <c r="V29" s="2"/>
      <c r="W29" s="2">
        <v>261160</v>
      </c>
      <c r="X29" s="38">
        <v>263530</v>
      </c>
      <c r="Y29" s="10">
        <v>263137</v>
      </c>
      <c r="Z29" s="38">
        <v>263795</v>
      </c>
      <c r="AA29" s="38">
        <v>266707</v>
      </c>
      <c r="AB29" s="10">
        <v>266341</v>
      </c>
      <c r="AC29" s="49">
        <v>270888</v>
      </c>
      <c r="AD29" s="50">
        <v>273860</v>
      </c>
      <c r="AE29" s="55">
        <v>268074</v>
      </c>
      <c r="AF29" s="57">
        <v>269802</v>
      </c>
      <c r="AG29" s="59"/>
    </row>
    <row r="30" spans="2:33" x14ac:dyDescent="0.2">
      <c r="B30" s="1" t="s">
        <v>63</v>
      </c>
      <c r="C30" s="2">
        <f t="shared" si="5"/>
        <v>8937</v>
      </c>
      <c r="D30" s="2">
        <f t="shared" si="6"/>
        <v>4993.76</v>
      </c>
      <c r="E30" s="2">
        <f t="shared" si="7"/>
        <v>13930.76</v>
      </c>
      <c r="F30" s="22">
        <f t="shared" si="0"/>
        <v>4.2907760557700063E-2</v>
      </c>
      <c r="G30" s="23">
        <f t="shared" si="1"/>
        <v>2.3975725451786983E-2</v>
      </c>
      <c r="H30" s="24">
        <f t="shared" si="8"/>
        <v>6.6883486009487042E-2</v>
      </c>
      <c r="I30" s="31">
        <f t="shared" si="2"/>
        <v>5.6539106872059652E-2</v>
      </c>
      <c r="J30" s="31">
        <f t="shared" si="3"/>
        <v>3.1592562418419672E-2</v>
      </c>
      <c r="K30" s="30">
        <f t="shared" si="4"/>
        <v>8.8131669290479317E-2</v>
      </c>
      <c r="M30" s="1" t="s">
        <v>63</v>
      </c>
      <c r="N30" s="44">
        <v>42213</v>
      </c>
      <c r="O30" s="2">
        <v>204200</v>
      </c>
      <c r="P30" s="2"/>
      <c r="Q30" s="2"/>
      <c r="R30" s="2"/>
      <c r="S30" s="2"/>
      <c r="T30" s="2"/>
      <c r="U30" s="2"/>
      <c r="V30" s="2"/>
      <c r="W30" s="2">
        <v>206643</v>
      </c>
      <c r="X30" s="38">
        <v>209237</v>
      </c>
      <c r="Y30" s="10">
        <v>206462</v>
      </c>
      <c r="Z30" s="38">
        <v>207175</v>
      </c>
      <c r="AA30" s="38">
        <v>209167</v>
      </c>
      <c r="AB30" s="10">
        <v>208627</v>
      </c>
      <c r="AC30" s="49">
        <v>210960</v>
      </c>
      <c r="AD30" s="50">
        <v>214492</v>
      </c>
      <c r="AE30" s="55">
        <v>210502</v>
      </c>
      <c r="AF30" s="57">
        <v>213137</v>
      </c>
      <c r="AG30" s="59"/>
    </row>
    <row r="31" spans="2:33" x14ac:dyDescent="0.2">
      <c r="B31" s="1" t="s">
        <v>66</v>
      </c>
      <c r="C31" s="2">
        <f t="shared" si="5"/>
        <v>52181</v>
      </c>
      <c r="D31" s="2">
        <f t="shared" si="6"/>
        <v>11042.569999999998</v>
      </c>
      <c r="E31" s="2">
        <f t="shared" si="7"/>
        <v>63223.57</v>
      </c>
      <c r="F31" s="22">
        <f t="shared" si="0"/>
        <v>0.10038823221596331</v>
      </c>
      <c r="G31" s="23">
        <f t="shared" si="1"/>
        <v>2.1244209222150395E-2</v>
      </c>
      <c r="H31" s="24">
        <f t="shared" si="8"/>
        <v>0.12163244143811371</v>
      </c>
      <c r="I31" s="31">
        <f t="shared" si="2"/>
        <v>0.14369295983853572</v>
      </c>
      <c r="J31" s="31">
        <f t="shared" si="3"/>
        <v>3.0408377906215273E-2</v>
      </c>
      <c r="K31" s="30">
        <f t="shared" si="4"/>
        <v>0.17410133774475101</v>
      </c>
      <c r="M31" s="1" t="s">
        <v>66</v>
      </c>
      <c r="N31" s="44">
        <v>42235</v>
      </c>
      <c r="O31" s="2">
        <v>509600</v>
      </c>
      <c r="P31" s="2"/>
      <c r="Q31" s="2"/>
      <c r="R31" s="2"/>
      <c r="S31" s="2"/>
      <c r="T31" s="2"/>
      <c r="U31" s="2"/>
      <c r="V31" s="2"/>
      <c r="W31" s="2"/>
      <c r="X31" s="2">
        <v>507913</v>
      </c>
      <c r="Y31" s="10">
        <v>554173</v>
      </c>
      <c r="Z31" s="38">
        <v>554619</v>
      </c>
      <c r="AA31" s="38">
        <v>559051</v>
      </c>
      <c r="AB31" s="10">
        <v>558946</v>
      </c>
      <c r="AC31" s="49">
        <v>560827</v>
      </c>
      <c r="AD31" s="50">
        <v>569015</v>
      </c>
      <c r="AE31" s="55">
        <v>562469</v>
      </c>
      <c r="AF31" s="57">
        <v>561781</v>
      </c>
      <c r="AG31" s="59"/>
    </row>
    <row r="32" spans="2:33" x14ac:dyDescent="0.2">
      <c r="B32" s="1" t="s">
        <v>67</v>
      </c>
      <c r="C32" s="2">
        <f t="shared" si="5"/>
        <v>19632</v>
      </c>
      <c r="D32" s="2">
        <f t="shared" si="6"/>
        <v>7624.7600000000011</v>
      </c>
      <c r="E32" s="2">
        <f t="shared" ref="E32:E33" si="9">SUM(C32:D32)</f>
        <v>27256.760000000002</v>
      </c>
      <c r="F32" s="22">
        <f t="shared" si="0"/>
        <v>5.187886475344855E-2</v>
      </c>
      <c r="G32" s="23">
        <f t="shared" si="1"/>
        <v>2.0148935045716403E-2</v>
      </c>
      <c r="H32" s="24">
        <f t="shared" ref="H32:H33" si="10">SUM(F32:G32)</f>
        <v>7.202779979916496E-2</v>
      </c>
      <c r="I32" s="31">
        <f t="shared" si="2"/>
        <v>7.6663099736877419E-2</v>
      </c>
      <c r="J32" s="31">
        <f t="shared" si="3"/>
        <v>2.9774742071605211E-2</v>
      </c>
      <c r="K32" s="30">
        <f t="shared" si="4"/>
        <v>0.10643784180848263</v>
      </c>
      <c r="M32" s="1" t="s">
        <v>67</v>
      </c>
      <c r="N32" s="44">
        <v>42243</v>
      </c>
      <c r="O32" s="2">
        <v>371000</v>
      </c>
      <c r="P32" s="2"/>
      <c r="Q32" s="2"/>
      <c r="R32" s="2"/>
      <c r="S32" s="2"/>
      <c r="T32" s="2"/>
      <c r="U32" s="2"/>
      <c r="V32" s="2"/>
      <c r="W32" s="2"/>
      <c r="X32" s="2">
        <v>374570</v>
      </c>
      <c r="Y32" s="38">
        <v>377557</v>
      </c>
      <c r="Z32" s="10">
        <v>378592</v>
      </c>
      <c r="AA32" s="38">
        <v>383353</v>
      </c>
      <c r="AB32" s="2">
        <v>384313</v>
      </c>
      <c r="AC32" s="52">
        <v>387136</v>
      </c>
      <c r="AD32" s="50">
        <v>391271</v>
      </c>
      <c r="AE32" s="50">
        <v>395963</v>
      </c>
      <c r="AF32" s="55">
        <v>390632</v>
      </c>
      <c r="AG32" s="59"/>
    </row>
    <row r="33" spans="2:33" x14ac:dyDescent="0.2">
      <c r="B33" s="1" t="s">
        <v>37</v>
      </c>
      <c r="C33" s="2">
        <f t="shared" si="5"/>
        <v>82569</v>
      </c>
      <c r="D33" s="2">
        <f t="shared" si="6"/>
        <v>9077.8099999999977</v>
      </c>
      <c r="E33" s="2">
        <f t="shared" si="9"/>
        <v>91646.81</v>
      </c>
      <c r="F33" s="22">
        <f t="shared" si="0"/>
        <v>0.13839972644896564</v>
      </c>
      <c r="G33" s="23">
        <f t="shared" si="1"/>
        <v>1.5215957814139501E-2</v>
      </c>
      <c r="H33" s="24">
        <f t="shared" si="10"/>
        <v>0.15361568426310515</v>
      </c>
      <c r="I33" s="31">
        <f t="shared" si="2"/>
        <v>0.2275490997922183</v>
      </c>
      <c r="J33" s="31">
        <f t="shared" si="3"/>
        <v>2.5017227937661795E-2</v>
      </c>
      <c r="K33" s="30">
        <f t="shared" si="4"/>
        <v>0.25256632772988008</v>
      </c>
      <c r="M33" s="1" t="s">
        <v>37</v>
      </c>
      <c r="N33" s="44">
        <v>42268</v>
      </c>
      <c r="O33" s="2">
        <v>584900</v>
      </c>
      <c r="P33" s="2"/>
      <c r="Q33" s="2"/>
      <c r="R33" s="2"/>
      <c r="S33" s="2"/>
      <c r="T33" s="2"/>
      <c r="U33" s="2"/>
      <c r="V33" s="2"/>
      <c r="W33" s="2"/>
      <c r="X33" s="2"/>
      <c r="Y33" s="38">
        <v>587889</v>
      </c>
      <c r="Z33" s="38">
        <v>595390</v>
      </c>
      <c r="AA33" s="10">
        <v>650355</v>
      </c>
      <c r="AB33" s="2">
        <v>653718</v>
      </c>
      <c r="AC33" s="49">
        <v>655915</v>
      </c>
      <c r="AD33" s="55">
        <v>653219</v>
      </c>
      <c r="AE33" s="50">
        <v>654612</v>
      </c>
      <c r="AF33" s="57">
        <v>667469</v>
      </c>
      <c r="AG33" s="59"/>
    </row>
    <row r="34" spans="2:33" x14ac:dyDescent="0.2">
      <c r="B34" s="1" t="s">
        <v>38</v>
      </c>
      <c r="C34" s="2">
        <f t="shared" si="5"/>
        <v>27665</v>
      </c>
      <c r="D34" s="2">
        <f t="shared" si="6"/>
        <v>5062.47</v>
      </c>
      <c r="E34" s="2">
        <f t="shared" ref="E34" si="11">SUM(C34:D34)</f>
        <v>32727.47</v>
      </c>
      <c r="F34" s="22">
        <f t="shared" ref="F34" si="12">C34/(O34*(1.02))</f>
        <v>9.4569557251073369E-2</v>
      </c>
      <c r="G34" s="23">
        <f t="shared" ref="G34" si="13">D34/(O34*(1.02))</f>
        <v>1.7305459840840101E-2</v>
      </c>
      <c r="H34" s="24">
        <f t="shared" ref="H34" si="14">SUM(F34:G34)</f>
        <v>0.11187501709191347</v>
      </c>
      <c r="I34" s="31">
        <f t="shared" ref="I34" si="15">(365/($K$2-N34))*F34</f>
        <v>0.16282022828604611</v>
      </c>
      <c r="J34" s="31">
        <f t="shared" ref="J34" si="16">(365/($K$2-N34))*G34</f>
        <v>2.9794777556163381E-2</v>
      </c>
      <c r="K34" s="30">
        <f t="shared" ref="K34" si="17">(365/($K$2-N34))*H34</f>
        <v>0.1926150058422095</v>
      </c>
      <c r="M34" s="1" t="s">
        <v>38</v>
      </c>
      <c r="N34" s="44">
        <v>42278</v>
      </c>
      <c r="O34" s="2">
        <v>286800</v>
      </c>
      <c r="P34" s="2"/>
      <c r="Q34" s="2"/>
      <c r="R34" s="2"/>
      <c r="S34" s="2"/>
      <c r="T34" s="2"/>
      <c r="U34" s="2"/>
      <c r="V34" s="2"/>
      <c r="W34" s="2"/>
      <c r="X34" s="2"/>
      <c r="Y34" s="38"/>
      <c r="Z34" s="38">
        <v>291949</v>
      </c>
      <c r="AA34" s="38">
        <v>296496</v>
      </c>
      <c r="AB34" s="10">
        <v>300185</v>
      </c>
      <c r="AC34" s="49">
        <v>299831</v>
      </c>
      <c r="AD34" s="50">
        <v>304692</v>
      </c>
      <c r="AE34" s="55">
        <v>312127</v>
      </c>
      <c r="AF34" s="57">
        <v>314465</v>
      </c>
      <c r="AG34" s="59"/>
    </row>
    <row r="35" spans="2:33" x14ac:dyDescent="0.2">
      <c r="B35" s="1" t="s">
        <v>39</v>
      </c>
      <c r="C35" s="2">
        <f t="shared" si="5"/>
        <v>16342</v>
      </c>
      <c r="D35" s="2">
        <f t="shared" si="6"/>
        <v>5644.0800000000008</v>
      </c>
      <c r="E35" s="2">
        <f t="shared" ref="E35:E37" si="18">SUM(C35:D35)</f>
        <v>21986.080000000002</v>
      </c>
      <c r="F35" s="22">
        <f t="shared" ref="F35:F37" si="19">C35/(O35*(1.02))</f>
        <v>4.4778000635693073E-2</v>
      </c>
      <c r="G35" s="23">
        <f t="shared" ref="G35:G37" si="20">D35/(O35*(1.02))</f>
        <v>1.5465097162397662E-2</v>
      </c>
      <c r="H35" s="24">
        <f t="shared" ref="H35:H37" si="21">SUM(F35:G35)</f>
        <v>6.0243097798090735E-2</v>
      </c>
      <c r="I35" s="31">
        <f t="shared" ref="I35:I37" si="22">(365/($K$2-N35))*F35</f>
        <v>8.8825925174065068E-2</v>
      </c>
      <c r="J35" s="31">
        <f t="shared" ref="J35:J37" si="23">(365/($K$2-N35))*G35</f>
        <v>3.0678046001495363E-2</v>
      </c>
      <c r="K35" s="30">
        <f t="shared" ref="K35:K37" si="24">(365/($K$2-N35))*H35</f>
        <v>0.11950397117556043</v>
      </c>
      <c r="M35" s="1" t="s">
        <v>39</v>
      </c>
      <c r="N35" s="44">
        <v>42306</v>
      </c>
      <c r="O35" s="2">
        <v>357800</v>
      </c>
      <c r="P35" s="2"/>
      <c r="Q35" s="2"/>
      <c r="R35" s="2"/>
      <c r="S35" s="2"/>
      <c r="T35" s="2"/>
      <c r="U35" s="2"/>
      <c r="V35" s="2"/>
      <c r="W35" s="2"/>
      <c r="X35" s="2"/>
      <c r="Y35" s="38"/>
      <c r="Z35" s="38">
        <v>359598</v>
      </c>
      <c r="AA35" s="38">
        <v>361531</v>
      </c>
      <c r="AB35" s="10">
        <v>364282</v>
      </c>
      <c r="AC35" s="49">
        <v>364547</v>
      </c>
      <c r="AD35" s="50">
        <v>366511</v>
      </c>
      <c r="AE35" s="55">
        <v>368542</v>
      </c>
      <c r="AF35" s="57">
        <v>374142</v>
      </c>
      <c r="AG35" s="59"/>
    </row>
    <row r="36" spans="2:33" x14ac:dyDescent="0.2">
      <c r="B36" s="1" t="s">
        <v>71</v>
      </c>
      <c r="C36" s="2">
        <f t="shared" si="5"/>
        <v>22372</v>
      </c>
      <c r="D36" s="2">
        <f t="shared" si="6"/>
        <v>3436.7999999999993</v>
      </c>
      <c r="E36" s="2">
        <f t="shared" si="18"/>
        <v>25808.799999999999</v>
      </c>
      <c r="F36" s="22">
        <f t="shared" si="19"/>
        <v>0.10355681460497325</v>
      </c>
      <c r="G36" s="23">
        <f t="shared" si="20"/>
        <v>1.5908459701160914E-2</v>
      </c>
      <c r="H36" s="24">
        <f t="shared" si="21"/>
        <v>0.11946527430613416</v>
      </c>
      <c r="I36" s="31">
        <f t="shared" si="22"/>
        <v>0.2054252028848654</v>
      </c>
      <c r="J36" s="31">
        <f t="shared" si="23"/>
        <v>3.1557542341976816E-2</v>
      </c>
      <c r="K36" s="30">
        <f t="shared" si="24"/>
        <v>0.23698274522684221</v>
      </c>
      <c r="M36" s="1" t="s">
        <v>71</v>
      </c>
      <c r="N36" s="44">
        <v>42306</v>
      </c>
      <c r="O36" s="2">
        <v>211800</v>
      </c>
      <c r="P36" s="2"/>
      <c r="Q36" s="2"/>
      <c r="R36" s="2"/>
      <c r="S36" s="2"/>
      <c r="T36" s="2"/>
      <c r="U36" s="2"/>
      <c r="V36" s="2"/>
      <c r="W36" s="2"/>
      <c r="X36" s="2"/>
      <c r="Y36" s="38"/>
      <c r="Z36" s="38">
        <v>212633</v>
      </c>
      <c r="AA36" s="38">
        <v>214920</v>
      </c>
      <c r="AB36" s="10">
        <v>226656</v>
      </c>
      <c r="AC36" s="49">
        <v>229071</v>
      </c>
      <c r="AD36" s="50">
        <v>233475</v>
      </c>
      <c r="AE36" s="55">
        <v>230997</v>
      </c>
      <c r="AF36" s="57">
        <v>234172</v>
      </c>
      <c r="AG36" s="59"/>
    </row>
    <row r="37" spans="2:33" x14ac:dyDescent="0.2">
      <c r="B37" s="1" t="s">
        <v>73</v>
      </c>
      <c r="C37" s="2">
        <f t="shared" si="5"/>
        <v>262866</v>
      </c>
      <c r="D37" s="2">
        <f t="shared" si="6"/>
        <v>14663.009999999998</v>
      </c>
      <c r="E37" s="2">
        <f t="shared" si="18"/>
        <v>277529.01</v>
      </c>
      <c r="F37" s="22">
        <f t="shared" si="19"/>
        <v>0.22409718670076725</v>
      </c>
      <c r="G37" s="23">
        <f t="shared" si="20"/>
        <v>1.2500434782608694E-2</v>
      </c>
      <c r="H37" s="24">
        <f t="shared" si="21"/>
        <v>0.23659762148337596</v>
      </c>
      <c r="I37" s="31">
        <f t="shared" si="22"/>
        <v>0.48114984203400024</v>
      </c>
      <c r="J37" s="31">
        <f t="shared" si="23"/>
        <v>2.683916879795396E-2</v>
      </c>
      <c r="K37" s="30">
        <f t="shared" si="24"/>
        <v>0.50798901083195425</v>
      </c>
      <c r="M37" s="1" t="s">
        <v>73</v>
      </c>
      <c r="N37" s="44">
        <v>42320</v>
      </c>
      <c r="O37" s="2">
        <v>1150000</v>
      </c>
      <c r="P37" s="2"/>
      <c r="Q37" s="2"/>
      <c r="R37" s="2"/>
      <c r="S37" s="2"/>
      <c r="T37" s="2"/>
      <c r="U37" s="2"/>
      <c r="V37" s="2"/>
      <c r="W37" s="2"/>
      <c r="X37" s="2"/>
      <c r="Y37" s="38"/>
      <c r="Z37" s="38"/>
      <c r="AA37" s="38">
        <v>1171794</v>
      </c>
      <c r="AB37" s="2">
        <v>1209655</v>
      </c>
      <c r="AC37" s="52">
        <v>1386935</v>
      </c>
      <c r="AD37" s="50">
        <v>1422519</v>
      </c>
      <c r="AE37" s="50">
        <v>1437573</v>
      </c>
      <c r="AF37" s="55">
        <v>1412866</v>
      </c>
      <c r="AG37" s="59"/>
    </row>
    <row r="38" spans="2:33" x14ac:dyDescent="0.2">
      <c r="B38" s="1" t="s">
        <v>68</v>
      </c>
      <c r="C38" s="2">
        <f t="shared" si="5"/>
        <v>71610</v>
      </c>
      <c r="D38" s="2">
        <f t="shared" si="6"/>
        <v>5391.37</v>
      </c>
      <c r="E38" s="2">
        <f>SUM(C38:D38)</f>
        <v>77001.37</v>
      </c>
      <c r="F38" s="22">
        <f>C38/(O38*(1.02))</f>
        <v>0.15062407713568157</v>
      </c>
      <c r="G38" s="23">
        <f>D38/(O38*(1.02))</f>
        <v>1.1340177778899587E-2</v>
      </c>
      <c r="H38" s="24">
        <f>SUM(F38:G38)</f>
        <v>0.16196425491458116</v>
      </c>
      <c r="I38" s="31">
        <f>(365/($K$2-N38))*F38</f>
        <v>0.35017699461480112</v>
      </c>
      <c r="J38" s="31">
        <f>(365/($K$2-N38))*G38</f>
        <v>2.6364107575148725E-2</v>
      </c>
      <c r="K38" s="30">
        <f>(365/($K$2-N38))*H38</f>
        <v>0.37654110218994985</v>
      </c>
      <c r="M38" s="1" t="s">
        <v>68</v>
      </c>
      <c r="N38" s="44">
        <v>42333</v>
      </c>
      <c r="O38" s="2">
        <v>466100</v>
      </c>
      <c r="P38" s="2"/>
      <c r="Q38" s="2"/>
      <c r="R38" s="2"/>
      <c r="S38" s="2"/>
      <c r="T38" s="2"/>
      <c r="U38" s="2"/>
      <c r="V38" s="2"/>
      <c r="W38" s="2"/>
      <c r="X38" s="2"/>
      <c r="Y38" s="38"/>
      <c r="Z38" s="38"/>
      <c r="AA38" s="38">
        <v>476325</v>
      </c>
      <c r="AB38" s="2">
        <v>489404</v>
      </c>
      <c r="AC38" s="52">
        <v>532450</v>
      </c>
      <c r="AD38" s="50">
        <v>551245</v>
      </c>
      <c r="AE38" s="50">
        <v>563052</v>
      </c>
      <c r="AF38" s="55">
        <v>537710</v>
      </c>
      <c r="AG38" s="59"/>
    </row>
    <row r="39" spans="2:33" x14ac:dyDescent="0.2">
      <c r="B39" s="1" t="s">
        <v>69</v>
      </c>
      <c r="C39" s="2">
        <f t="shared" si="5"/>
        <v>8791</v>
      </c>
      <c r="D39" s="2">
        <f t="shared" si="6"/>
        <v>3540.0399999999995</v>
      </c>
      <c r="E39" s="2">
        <f t="shared" ref="E39:E40" si="25">SUM(C39:D39)</f>
        <v>12331.039999999999</v>
      </c>
      <c r="F39" s="22">
        <f t="shared" ref="F39:F40" si="26">C39/(O39*(1.02))</f>
        <v>3.6288957688338494E-2</v>
      </c>
      <c r="G39" s="23">
        <f t="shared" ref="G39:G40" si="27">D39/(O39*(1.02))</f>
        <v>1.4613168214654281E-2</v>
      </c>
      <c r="H39" s="24">
        <f t="shared" ref="H39:H40" si="28">SUM(F39:G39)</f>
        <v>5.0902125902992777E-2</v>
      </c>
      <c r="I39" s="31">
        <f t="shared" ref="I39:I40" si="29">(365/($K$2-N39))*F39</f>
        <v>7.791452680143264E-2</v>
      </c>
      <c r="J39" s="31">
        <f t="shared" ref="J39:J40" si="30">(365/($K$2-N39))*G39</f>
        <v>3.1375331754993012E-2</v>
      </c>
      <c r="K39" s="30">
        <f t="shared" ref="K39:K40" si="31">(365/($K$2-N39))*H39</f>
        <v>0.10928985855642566</v>
      </c>
      <c r="M39" s="1" t="s">
        <v>69</v>
      </c>
      <c r="N39" s="44">
        <v>42320</v>
      </c>
      <c r="O39" s="2">
        <v>237500</v>
      </c>
      <c r="P39" s="2"/>
      <c r="Q39" s="2"/>
      <c r="R39" s="2"/>
      <c r="S39" s="2"/>
      <c r="T39" s="2"/>
      <c r="U39" s="2"/>
      <c r="V39" s="2"/>
      <c r="W39" s="2"/>
      <c r="X39" s="2"/>
      <c r="Y39" s="38"/>
      <c r="Z39" s="38"/>
      <c r="AA39" s="38">
        <v>240568.67694905665</v>
      </c>
      <c r="AB39" s="2">
        <v>241252</v>
      </c>
      <c r="AC39" s="52">
        <v>242171</v>
      </c>
      <c r="AD39" s="50">
        <v>245141</v>
      </c>
      <c r="AE39" s="50">
        <v>248058</v>
      </c>
      <c r="AF39" s="55">
        <v>246291</v>
      </c>
      <c r="AG39" s="59"/>
    </row>
    <row r="40" spans="2:33" x14ac:dyDescent="0.2">
      <c r="B40" s="1" t="s">
        <v>70</v>
      </c>
      <c r="C40" s="2">
        <f t="shared" si="5"/>
        <v>102747</v>
      </c>
      <c r="D40" s="2">
        <f t="shared" si="6"/>
        <v>8294.82</v>
      </c>
      <c r="E40" s="2">
        <f t="shared" si="25"/>
        <v>111041.82</v>
      </c>
      <c r="F40" s="22">
        <f t="shared" si="26"/>
        <v>0.18371758698007745</v>
      </c>
      <c r="G40" s="23">
        <f t="shared" si="27"/>
        <v>1.4831618585789231E-2</v>
      </c>
      <c r="H40" s="24">
        <f t="shared" si="28"/>
        <v>0.19854920556586669</v>
      </c>
      <c r="I40" s="31">
        <f t="shared" si="29"/>
        <v>0.4039573448658329</v>
      </c>
      <c r="J40" s="31">
        <f t="shared" si="30"/>
        <v>3.2611691468753423E-2</v>
      </c>
      <c r="K40" s="30">
        <f t="shared" si="31"/>
        <v>0.43656903633458638</v>
      </c>
      <c r="M40" s="1" t="s">
        <v>70</v>
      </c>
      <c r="N40" s="44">
        <v>42324</v>
      </c>
      <c r="O40" s="2">
        <v>548300</v>
      </c>
      <c r="P40" s="2"/>
      <c r="Q40" s="2"/>
      <c r="R40" s="2"/>
      <c r="S40" s="2"/>
      <c r="T40" s="2"/>
      <c r="U40" s="2"/>
      <c r="V40" s="2"/>
      <c r="W40" s="2"/>
      <c r="X40" s="2"/>
      <c r="Y40" s="38"/>
      <c r="Z40" s="38"/>
      <c r="AA40" s="38">
        <v>557636.25639663008</v>
      </c>
      <c r="AB40" s="2">
        <v>564790</v>
      </c>
      <c r="AC40" s="52">
        <v>647641</v>
      </c>
      <c r="AD40" s="50">
        <v>651307</v>
      </c>
      <c r="AE40" s="50">
        <v>657981</v>
      </c>
      <c r="AF40" s="55">
        <v>651047</v>
      </c>
      <c r="AG40" s="59"/>
    </row>
    <row r="41" spans="2:33" x14ac:dyDescent="0.2">
      <c r="B41" s="1" t="s">
        <v>72</v>
      </c>
      <c r="C41" s="2">
        <f t="shared" si="5"/>
        <v>109213</v>
      </c>
      <c r="D41" s="2">
        <f t="shared" si="6"/>
        <v>22772.489999999998</v>
      </c>
      <c r="E41" s="2">
        <f t="shared" ref="E41:E51" si="32">SUM(C41:D41)</f>
        <v>131985.49</v>
      </c>
      <c r="F41" s="22">
        <f t="shared" ref="F41:F46" si="33">C41/(O41*(1.02))</f>
        <v>0.12699747198132011</v>
      </c>
      <c r="G41" s="23">
        <f t="shared" ref="G41:G45" si="34">D41/(O41*(1.02))</f>
        <v>2.6480809617169129E-2</v>
      </c>
      <c r="H41" s="24">
        <f t="shared" ref="H41:H45" si="35">SUM(F41:G41)</f>
        <v>0.15347828159848925</v>
      </c>
      <c r="I41" s="31">
        <f t="shared" ref="I41:I45" si="36">(365/($K$2-N41))*F41</f>
        <v>0.28613627946408543</v>
      </c>
      <c r="J41" s="31">
        <f t="shared" ref="J41:J45" si="37">(365/($K$2-N41))*G41</f>
        <v>5.966355253251069E-2</v>
      </c>
      <c r="K41" s="30">
        <f t="shared" ref="K41:K45" si="38">(365/($K$2-N41))*H41</f>
        <v>0.34579983199659614</v>
      </c>
      <c r="M41" s="1" t="s">
        <v>72</v>
      </c>
      <c r="N41" s="44">
        <v>42328</v>
      </c>
      <c r="O41" s="2">
        <v>843100</v>
      </c>
      <c r="P41" s="2"/>
      <c r="Q41" s="2"/>
      <c r="R41" s="2"/>
      <c r="S41" s="2"/>
      <c r="T41" s="2"/>
      <c r="U41" s="2"/>
      <c r="V41" s="2"/>
      <c r="W41" s="2"/>
      <c r="X41" s="2"/>
      <c r="Y41" s="38"/>
      <c r="Z41" s="38"/>
      <c r="AA41" s="38">
        <v>853614.22117400402</v>
      </c>
      <c r="AB41" s="2">
        <v>857649</v>
      </c>
      <c r="AC41" s="52">
        <v>957450</v>
      </c>
      <c r="AD41" s="50">
        <v>962312</v>
      </c>
      <c r="AE41" s="50">
        <v>961026</v>
      </c>
      <c r="AF41" s="55">
        <v>952313</v>
      </c>
      <c r="AG41" s="59"/>
    </row>
    <row r="42" spans="2:33" x14ac:dyDescent="0.2">
      <c r="B42" s="1" t="s">
        <v>74</v>
      </c>
      <c r="C42" s="2">
        <f t="shared" si="5"/>
        <v>72903</v>
      </c>
      <c r="D42" s="2">
        <f t="shared" si="6"/>
        <v>4036.7000000000003</v>
      </c>
      <c r="E42" s="2">
        <f t="shared" si="32"/>
        <v>76939.7</v>
      </c>
      <c r="F42" s="22">
        <f t="shared" si="33"/>
        <v>0.16722866029893474</v>
      </c>
      <c r="G42" s="23">
        <f t="shared" si="34"/>
        <v>9.259590593373522E-3</v>
      </c>
      <c r="H42" s="24">
        <f t="shared" si="35"/>
        <v>0.17648825089230827</v>
      </c>
      <c r="I42" s="31">
        <f t="shared" si="36"/>
        <v>0.40422821860338531</v>
      </c>
      <c r="J42" s="31">
        <f t="shared" si="37"/>
        <v>2.2382454083320104E-2</v>
      </c>
      <c r="K42" s="30">
        <f t="shared" si="38"/>
        <v>0.42661067268670544</v>
      </c>
      <c r="M42" s="1" t="s">
        <v>74</v>
      </c>
      <c r="N42" s="44">
        <v>42339</v>
      </c>
      <c r="O42" s="2">
        <v>427400</v>
      </c>
      <c r="P42" s="2"/>
      <c r="Q42" s="2"/>
      <c r="R42" s="2"/>
      <c r="S42" s="2"/>
      <c r="T42" s="2"/>
      <c r="U42" s="2"/>
      <c r="V42" s="2"/>
      <c r="W42" s="2"/>
      <c r="X42" s="2"/>
      <c r="Y42" s="38"/>
      <c r="Z42" s="38"/>
      <c r="AA42" s="38"/>
      <c r="AB42" s="2">
        <v>432669</v>
      </c>
      <c r="AC42" s="49">
        <v>436150</v>
      </c>
      <c r="AD42" s="55">
        <v>481555</v>
      </c>
      <c r="AE42" s="50">
        <v>482993</v>
      </c>
      <c r="AF42" s="57">
        <v>500303</v>
      </c>
      <c r="AG42" s="59"/>
    </row>
    <row r="43" spans="2:33" x14ac:dyDescent="0.2">
      <c r="B43" s="1" t="s">
        <v>75</v>
      </c>
      <c r="C43" s="2">
        <f t="shared" si="5"/>
        <v>73422</v>
      </c>
      <c r="D43" s="2">
        <f t="shared" si="6"/>
        <v>12511.750000000002</v>
      </c>
      <c r="E43" s="2">
        <f t="shared" si="32"/>
        <v>85933.75</v>
      </c>
      <c r="F43" s="22">
        <f t="shared" si="33"/>
        <v>8.3216592995579736E-2</v>
      </c>
      <c r="G43" s="23">
        <f t="shared" si="34"/>
        <v>1.4180834183384339E-2</v>
      </c>
      <c r="H43" s="24">
        <f t="shared" si="35"/>
        <v>9.7397427178964074E-2</v>
      </c>
      <c r="I43" s="31">
        <f t="shared" si="36"/>
        <v>0.23186302628539393</v>
      </c>
      <c r="J43" s="31">
        <f t="shared" si="37"/>
        <v>3.9511484556757889E-2</v>
      </c>
      <c r="K43" s="30">
        <f t="shared" si="38"/>
        <v>0.27137451084215181</v>
      </c>
      <c r="M43" s="1" t="s">
        <v>75</v>
      </c>
      <c r="N43" s="44">
        <v>42359</v>
      </c>
      <c r="O43" s="2">
        <v>865000</v>
      </c>
      <c r="P43" s="2"/>
      <c r="Q43" s="2"/>
      <c r="R43" s="2"/>
      <c r="S43" s="2"/>
      <c r="T43" s="2"/>
      <c r="U43" s="2"/>
      <c r="V43" s="2"/>
      <c r="W43" s="2"/>
      <c r="X43" s="2"/>
      <c r="Y43" s="38"/>
      <c r="Z43" s="38"/>
      <c r="AA43" s="38"/>
      <c r="AB43" s="2">
        <v>876142</v>
      </c>
      <c r="AC43" s="49">
        <v>888149</v>
      </c>
      <c r="AD43" s="55">
        <v>912678</v>
      </c>
      <c r="AE43" s="50">
        <v>925892</v>
      </c>
      <c r="AF43" s="57">
        <v>938422</v>
      </c>
      <c r="AG43" s="59"/>
    </row>
    <row r="44" spans="2:33" x14ac:dyDescent="0.2">
      <c r="B44" s="1" t="s">
        <v>77</v>
      </c>
      <c r="C44" s="2">
        <f t="shared" si="5"/>
        <v>61727</v>
      </c>
      <c r="D44" s="2">
        <f t="shared" si="6"/>
        <v>6005.9</v>
      </c>
      <c r="E44" s="2">
        <f t="shared" si="32"/>
        <v>67732.899999999994</v>
      </c>
      <c r="F44" s="22">
        <f t="shared" si="33"/>
        <v>0.10251849342142413</v>
      </c>
      <c r="G44" s="23">
        <f t="shared" si="34"/>
        <v>9.9748217091342722E-3</v>
      </c>
      <c r="H44" s="24">
        <f t="shared" si="35"/>
        <v>0.11249331513055841</v>
      </c>
      <c r="I44" s="31">
        <f t="shared" si="36"/>
        <v>0.26167307761412456</v>
      </c>
      <c r="J44" s="31">
        <f t="shared" si="37"/>
        <v>2.5460209257580486E-2</v>
      </c>
      <c r="K44" s="30">
        <f t="shared" si="38"/>
        <v>0.28713328687170503</v>
      </c>
      <c r="M44" s="1" t="s">
        <v>77</v>
      </c>
      <c r="N44" s="44">
        <v>42347</v>
      </c>
      <c r="O44" s="2">
        <v>590300</v>
      </c>
      <c r="P44" s="2"/>
      <c r="Q44" s="2"/>
      <c r="R44" s="2"/>
      <c r="S44" s="2"/>
      <c r="T44" s="2"/>
      <c r="U44" s="2"/>
      <c r="V44" s="2"/>
      <c r="W44" s="2"/>
      <c r="X44" s="2"/>
      <c r="Y44" s="38"/>
      <c r="Z44" s="38"/>
      <c r="AA44" s="38"/>
      <c r="AB44" s="2">
        <v>593951</v>
      </c>
      <c r="AC44" s="49">
        <v>596249</v>
      </c>
      <c r="AD44" s="55">
        <v>638767</v>
      </c>
      <c r="AE44" s="50">
        <v>639778</v>
      </c>
      <c r="AF44" s="57">
        <v>652027</v>
      </c>
      <c r="AG44" s="59"/>
    </row>
    <row r="45" spans="2:33" x14ac:dyDescent="0.2">
      <c r="B45" s="1" t="s">
        <v>40</v>
      </c>
      <c r="C45" s="2">
        <f t="shared" si="5"/>
        <v>108957</v>
      </c>
      <c r="D45" s="2">
        <f t="shared" si="6"/>
        <v>7522.7199999999993</v>
      </c>
      <c r="E45" s="2">
        <f t="shared" si="32"/>
        <v>116479.72</v>
      </c>
      <c r="F45" s="22">
        <f t="shared" si="33"/>
        <v>0.16276182879063555</v>
      </c>
      <c r="G45" s="23">
        <f t="shared" si="34"/>
        <v>1.1237567707259651E-2</v>
      </c>
      <c r="H45" s="24">
        <f t="shared" si="35"/>
        <v>0.1739993964978952</v>
      </c>
      <c r="I45" s="31">
        <f t="shared" si="36"/>
        <v>0.44334378737747743</v>
      </c>
      <c r="J45" s="31">
        <f t="shared" si="37"/>
        <v>3.0609792635446064E-2</v>
      </c>
      <c r="K45" s="30">
        <f t="shared" si="38"/>
        <v>0.47395358001292348</v>
      </c>
      <c r="M45" s="1" t="s">
        <v>40</v>
      </c>
      <c r="N45" s="44">
        <v>42356</v>
      </c>
      <c r="O45" s="38">
        <v>656300</v>
      </c>
      <c r="P45" s="2"/>
      <c r="Q45" s="2"/>
      <c r="R45" s="2"/>
      <c r="S45" s="2"/>
      <c r="T45" s="2"/>
      <c r="U45" s="2"/>
      <c r="V45" s="2"/>
      <c r="W45" s="2"/>
      <c r="X45" s="2"/>
      <c r="Y45" s="38"/>
      <c r="Z45" s="38"/>
      <c r="AA45" s="38"/>
      <c r="AB45" s="2">
        <v>657356</v>
      </c>
      <c r="AC45" s="49">
        <v>655907</v>
      </c>
      <c r="AD45" s="55">
        <v>764633</v>
      </c>
      <c r="AE45" s="50">
        <v>760644</v>
      </c>
      <c r="AF45" s="57">
        <v>765257</v>
      </c>
      <c r="AG45" s="59"/>
    </row>
    <row r="46" spans="2:33" x14ac:dyDescent="0.2">
      <c r="B46" s="1" t="s">
        <v>76</v>
      </c>
      <c r="C46" s="2">
        <f t="shared" si="5"/>
        <v>29797</v>
      </c>
      <c r="D46" s="2">
        <f t="shared" si="6"/>
        <v>3374.34</v>
      </c>
      <c r="E46" s="2">
        <f t="shared" si="32"/>
        <v>33171.339999999997</v>
      </c>
      <c r="F46" s="22">
        <f t="shared" si="33"/>
        <v>8.2591871919816845E-2</v>
      </c>
      <c r="G46" s="23">
        <f t="shared" ref="G46" si="39">D46/(O46*(1.02))</f>
        <v>9.3530575928420564E-3</v>
      </c>
      <c r="H46" s="24">
        <f t="shared" ref="H46" si="40">SUM(F46:G46)</f>
        <v>9.1944929512658896E-2</v>
      </c>
      <c r="I46" s="31">
        <f t="shared" ref="I46" si="41">(365/($K$2-N46))*F46</f>
        <v>0.23369018023824148</v>
      </c>
      <c r="J46" s="31">
        <f t="shared" ref="J46" si="42">(365/($K$2-N46))*G46</f>
        <v>2.6464077685173261E-2</v>
      </c>
      <c r="K46" s="30">
        <f t="shared" ref="K46" si="43">(365/($K$2-N46))*H46</f>
        <v>0.26015425792341473</v>
      </c>
      <c r="M46" s="1" t="s">
        <v>76</v>
      </c>
      <c r="N46" s="44">
        <v>42361</v>
      </c>
      <c r="O46" s="38">
        <v>353700</v>
      </c>
      <c r="P46" s="2"/>
      <c r="Q46" s="2"/>
      <c r="R46" s="2"/>
      <c r="S46" s="2"/>
      <c r="T46" s="2"/>
      <c r="U46" s="2"/>
      <c r="V46" s="2"/>
      <c r="W46" s="2"/>
      <c r="X46" s="2"/>
      <c r="Y46" s="38"/>
      <c r="Z46" s="38"/>
      <c r="AA46" s="38"/>
      <c r="AB46" s="2">
        <v>356032</v>
      </c>
      <c r="AC46" s="49">
        <v>357397</v>
      </c>
      <c r="AD46" s="55">
        <v>375813</v>
      </c>
      <c r="AE46" s="50">
        <v>376343</v>
      </c>
      <c r="AF46" s="57">
        <v>383497</v>
      </c>
      <c r="AG46" s="59"/>
    </row>
    <row r="47" spans="2:33" x14ac:dyDescent="0.2">
      <c r="B47" s="1" t="s">
        <v>41</v>
      </c>
      <c r="C47" s="2">
        <f t="shared" si="5"/>
        <v>21515</v>
      </c>
      <c r="D47" s="2">
        <f t="shared" si="6"/>
        <v>13351.55</v>
      </c>
      <c r="E47" s="2">
        <f t="shared" si="32"/>
        <v>34866.550000000003</v>
      </c>
      <c r="F47" s="22">
        <f t="shared" ref="F47:F51" si="44">C47/(O47*(1.02))</f>
        <v>2.1444832508033713E-2</v>
      </c>
      <c r="G47" s="23">
        <f t="shared" ref="G47:G51" si="45">D47/(O47*(1.02))</f>
        <v>1.3308006203701489E-2</v>
      </c>
      <c r="H47" s="24">
        <f t="shared" ref="H47:H51" si="46">SUM(F47:G47)</f>
        <v>3.47528387117352E-2</v>
      </c>
      <c r="I47" s="31">
        <f t="shared" ref="I47:I51" si="47">(365/($K$2-N47))*F47</f>
        <v>8.4165202854110804E-2</v>
      </c>
      <c r="J47" s="31">
        <f t="shared" ref="J47:J51" si="48">(365/($K$2-N47))*G47</f>
        <v>5.2230346928505846E-2</v>
      </c>
      <c r="K47" s="30">
        <f t="shared" ref="K47:K51" si="49">(365/($K$2-N47))*H47</f>
        <v>0.13639554978261664</v>
      </c>
      <c r="M47" s="1" t="s">
        <v>41</v>
      </c>
      <c r="N47" s="44">
        <v>42397</v>
      </c>
      <c r="O47" s="38">
        <v>983600</v>
      </c>
      <c r="P47" s="2"/>
      <c r="Q47" s="2"/>
      <c r="R47" s="2"/>
      <c r="S47" s="2"/>
      <c r="T47" s="2"/>
      <c r="U47" s="2"/>
      <c r="V47" s="2"/>
      <c r="W47" s="2"/>
      <c r="X47" s="2"/>
      <c r="Y47" s="38"/>
      <c r="Z47" s="38"/>
      <c r="AA47" s="38"/>
      <c r="AB47" s="2"/>
      <c r="AC47" s="49">
        <v>980789.44</v>
      </c>
      <c r="AD47" s="50">
        <v>987662</v>
      </c>
      <c r="AE47" s="55">
        <v>996485</v>
      </c>
      <c r="AF47" s="57">
        <v>1005115</v>
      </c>
      <c r="AG47" s="59"/>
    </row>
    <row r="48" spans="2:33" x14ac:dyDescent="0.2">
      <c r="B48" s="1" t="s">
        <v>78</v>
      </c>
      <c r="C48" s="2">
        <f t="shared" si="5"/>
        <v>167064</v>
      </c>
      <c r="D48" s="2">
        <f t="shared" si="6"/>
        <v>4541.21</v>
      </c>
      <c r="E48" s="2">
        <f t="shared" si="32"/>
        <v>171605.21</v>
      </c>
      <c r="F48" s="22">
        <f t="shared" si="44"/>
        <v>0.18928491308692666</v>
      </c>
      <c r="G48" s="23">
        <f t="shared" si="45"/>
        <v>5.1452290149851688E-3</v>
      </c>
      <c r="H48" s="24">
        <f t="shared" si="46"/>
        <v>0.19443014210191184</v>
      </c>
      <c r="I48" s="31">
        <f t="shared" si="47"/>
        <v>0.73498929017795989</v>
      </c>
      <c r="J48" s="31">
        <f t="shared" si="48"/>
        <v>1.9978814792229644E-2</v>
      </c>
      <c r="K48" s="30">
        <f t="shared" si="49"/>
        <v>0.75496810497018962</v>
      </c>
      <c r="M48" s="1" t="s">
        <v>78</v>
      </c>
      <c r="N48" s="44">
        <v>42396</v>
      </c>
      <c r="O48" s="38">
        <v>865300</v>
      </c>
      <c r="P48" s="2"/>
      <c r="Q48" s="2"/>
      <c r="R48" s="2"/>
      <c r="S48" s="2"/>
      <c r="T48" s="2"/>
      <c r="U48" s="2"/>
      <c r="V48" s="2"/>
      <c r="W48" s="2"/>
      <c r="X48" s="2"/>
      <c r="Y48" s="38"/>
      <c r="Z48" s="38"/>
      <c r="AA48" s="38"/>
      <c r="AB48" s="2"/>
      <c r="AC48" s="49">
        <v>854834.64</v>
      </c>
      <c r="AD48" s="50">
        <v>870985</v>
      </c>
      <c r="AE48" s="55">
        <v>1018907</v>
      </c>
      <c r="AF48" s="57">
        <v>1032364</v>
      </c>
      <c r="AG48" s="59"/>
    </row>
    <row r="49" spans="2:33" x14ac:dyDescent="0.2">
      <c r="B49" s="1" t="s">
        <v>42</v>
      </c>
      <c r="C49" s="2">
        <f t="shared" si="5"/>
        <v>-2127</v>
      </c>
      <c r="D49" s="2">
        <f t="shared" si="6"/>
        <v>5213.74</v>
      </c>
      <c r="E49" s="2">
        <f t="shared" si="32"/>
        <v>3086.74</v>
      </c>
      <c r="F49" s="22">
        <f t="shared" si="44"/>
        <v>-4.5352199165877745E-3</v>
      </c>
      <c r="G49" s="23">
        <f t="shared" si="45"/>
        <v>1.111681123079941E-2</v>
      </c>
      <c r="H49" s="24">
        <f t="shared" si="46"/>
        <v>6.5815913142116354E-3</v>
      </c>
      <c r="I49" s="31">
        <f t="shared" si="47"/>
        <v>-1.8810855335847018E-2</v>
      </c>
      <c r="J49" s="31">
        <f t="shared" si="48"/>
        <v>4.6109501127747553E-2</v>
      </c>
      <c r="K49" s="30">
        <f t="shared" si="49"/>
        <v>2.7298645791900531E-2</v>
      </c>
      <c r="M49" s="1" t="s">
        <v>42</v>
      </c>
      <c r="N49" s="44">
        <v>42402</v>
      </c>
      <c r="O49" s="38">
        <v>459800</v>
      </c>
      <c r="P49" s="2"/>
      <c r="Q49" s="2"/>
      <c r="R49" s="2"/>
      <c r="S49" s="2"/>
      <c r="T49" s="2"/>
      <c r="U49" s="2"/>
      <c r="V49" s="2"/>
      <c r="W49" s="2"/>
      <c r="X49" s="2"/>
      <c r="Y49" s="38"/>
      <c r="Z49" s="38"/>
      <c r="AA49" s="38"/>
      <c r="AB49" s="2"/>
      <c r="AC49" s="49"/>
      <c r="AD49" s="50">
        <v>462126</v>
      </c>
      <c r="AE49" s="50">
        <v>460945</v>
      </c>
      <c r="AF49" s="55">
        <v>457673</v>
      </c>
      <c r="AG49" s="59"/>
    </row>
    <row r="50" spans="2:33" x14ac:dyDescent="0.2">
      <c r="B50" s="1" t="s">
        <v>43</v>
      </c>
      <c r="C50" s="2">
        <f t="shared" si="5"/>
        <v>148819</v>
      </c>
      <c r="D50" s="2">
        <f t="shared" si="6"/>
        <v>4438.71</v>
      </c>
      <c r="E50" s="2">
        <f t="shared" si="32"/>
        <v>153257.71</v>
      </c>
      <c r="F50" s="22">
        <f t="shared" si="44"/>
        <v>0.28144479242314208</v>
      </c>
      <c r="G50" s="23">
        <f t="shared" si="45"/>
        <v>8.3944376361655779E-3</v>
      </c>
      <c r="H50" s="24">
        <f t="shared" si="46"/>
        <v>0.28983923005930767</v>
      </c>
      <c r="I50" s="31">
        <f t="shared" si="47"/>
        <v>1.1945040608656612</v>
      </c>
      <c r="J50" s="31">
        <f t="shared" si="48"/>
        <v>3.5627555083726004E-2</v>
      </c>
      <c r="K50" s="30">
        <f t="shared" si="49"/>
        <v>1.2301316159493874</v>
      </c>
      <c r="M50" s="1" t="s">
        <v>43</v>
      </c>
      <c r="N50" s="44">
        <v>42404</v>
      </c>
      <c r="O50" s="38">
        <v>518400</v>
      </c>
      <c r="P50" s="2"/>
      <c r="Q50" s="2"/>
      <c r="R50" s="2"/>
      <c r="S50" s="2"/>
      <c r="T50" s="2"/>
      <c r="U50" s="2"/>
      <c r="V50" s="2"/>
      <c r="W50" s="2"/>
      <c r="X50" s="2"/>
      <c r="Y50" s="38"/>
      <c r="Z50" s="38"/>
      <c r="AA50" s="38"/>
      <c r="AB50" s="2"/>
      <c r="AC50" s="49"/>
      <c r="AD50" s="50">
        <v>521554</v>
      </c>
      <c r="AE50" s="50">
        <v>526626</v>
      </c>
      <c r="AF50" s="55">
        <v>667219</v>
      </c>
      <c r="AG50" s="59"/>
    </row>
    <row r="51" spans="2:33" x14ac:dyDescent="0.2">
      <c r="B51" s="1" t="s">
        <v>44</v>
      </c>
      <c r="C51" s="2">
        <f t="shared" si="5"/>
        <v>46955</v>
      </c>
      <c r="D51" s="2">
        <f t="shared" si="6"/>
        <v>7413.3099999999995</v>
      </c>
      <c r="E51" s="2">
        <f t="shared" si="32"/>
        <v>54368.31</v>
      </c>
      <c r="F51" s="22">
        <f t="shared" si="44"/>
        <v>3.833956335928225E-2</v>
      </c>
      <c r="G51" s="23">
        <f t="shared" si="45"/>
        <v>6.0530948450005463E-3</v>
      </c>
      <c r="H51" s="24">
        <f t="shared" si="46"/>
        <v>4.4392658204282794E-2</v>
      </c>
      <c r="I51" s="31">
        <f t="shared" si="47"/>
        <v>0.19436028647413919</v>
      </c>
      <c r="J51" s="31">
        <f t="shared" si="48"/>
        <v>3.0685828033683325E-2</v>
      </c>
      <c r="K51" s="30">
        <f t="shared" si="49"/>
        <v>0.2250461145078225</v>
      </c>
      <c r="M51" s="1" t="s">
        <v>44</v>
      </c>
      <c r="N51" s="44">
        <v>42418</v>
      </c>
      <c r="O51" s="38">
        <v>1200700</v>
      </c>
      <c r="P51" s="2"/>
      <c r="Q51" s="2"/>
      <c r="R51" s="2"/>
      <c r="S51" s="2"/>
      <c r="T51" s="2"/>
      <c r="U51" s="2"/>
      <c r="V51" s="2"/>
      <c r="W51" s="2"/>
      <c r="X51" s="2"/>
      <c r="Y51" s="38"/>
      <c r="Z51" s="38"/>
      <c r="AA51" s="38"/>
      <c r="AB51" s="2"/>
      <c r="AC51" s="49"/>
      <c r="AD51" s="50">
        <v>1210049</v>
      </c>
      <c r="AE51" s="50">
        <v>1223580</v>
      </c>
      <c r="AF51" s="55">
        <v>1247655</v>
      </c>
      <c r="AG51" s="59"/>
    </row>
    <row r="52" spans="2:33" x14ac:dyDescent="0.2">
      <c r="B52" s="1" t="s">
        <v>79</v>
      </c>
      <c r="C52" s="2">
        <f t="shared" ref="C52" si="50">AF52-O52</f>
        <v>19710</v>
      </c>
      <c r="D52" s="2">
        <f t="shared" ref="D52" si="51">AG221</f>
        <v>1205.6400000000001</v>
      </c>
      <c r="E52" s="2">
        <f t="shared" ref="E52" si="52">SUM(C52:D52)</f>
        <v>20915.64</v>
      </c>
      <c r="F52" s="22">
        <f t="shared" ref="F52" si="53">C52/(O52*(1.02))</f>
        <v>3.9711322260100095E-2</v>
      </c>
      <c r="G52" s="23">
        <f t="shared" ref="G52" si="54">D52/(O52*(1.02))</f>
        <v>2.4290998766954381E-3</v>
      </c>
      <c r="H52" s="24">
        <f t="shared" ref="H52" si="55">SUM(F52:G52)</f>
        <v>4.214042213679553E-2</v>
      </c>
      <c r="I52" s="31">
        <f t="shared" ref="I52" si="56">(365/($K$2-N52))*F52</f>
        <v>0.48315442083121779</v>
      </c>
      <c r="J52" s="31">
        <f t="shared" ref="J52" si="57">(365/($K$2-N52))*G52</f>
        <v>2.9554048499794497E-2</v>
      </c>
      <c r="K52" s="30">
        <f t="shared" ref="K52" si="58">(365/($K$2-N52))*H52</f>
        <v>0.51270846933101222</v>
      </c>
      <c r="M52" s="1" t="s">
        <v>79</v>
      </c>
      <c r="N52" s="44">
        <v>42460</v>
      </c>
      <c r="O52" s="38">
        <v>486600</v>
      </c>
      <c r="P52" s="2"/>
      <c r="Q52" s="2"/>
      <c r="R52" s="2"/>
      <c r="S52" s="2"/>
      <c r="T52" s="2"/>
      <c r="U52" s="2"/>
      <c r="V52" s="2"/>
      <c r="W52" s="2"/>
      <c r="X52" s="2"/>
      <c r="Y52" s="38"/>
      <c r="Z52" s="38"/>
      <c r="AA52" s="38"/>
      <c r="AB52" s="2"/>
      <c r="AC52" s="49"/>
      <c r="AD52" s="50"/>
      <c r="AE52" s="50">
        <v>504391</v>
      </c>
      <c r="AF52" s="57">
        <v>506310</v>
      </c>
      <c r="AG52" s="59"/>
    </row>
    <row r="53" spans="2:33" x14ac:dyDescent="0.2">
      <c r="B53" s="1" t="s">
        <v>80</v>
      </c>
      <c r="C53" s="2">
        <f t="shared" ref="C53:C55" si="59">AF53-O53</f>
        <v>21990</v>
      </c>
      <c r="D53" s="2">
        <f t="shared" ref="D53:D55" si="60">AG222</f>
        <v>2318.92</v>
      </c>
      <c r="E53" s="2">
        <f t="shared" ref="E53:E55" si="61">SUM(C53:D53)</f>
        <v>24308.92</v>
      </c>
      <c r="F53" s="22">
        <f t="shared" ref="F53:F55" si="62">C53/(O53*(1.02))</f>
        <v>2.0783595420236927E-2</v>
      </c>
      <c r="G53" s="23">
        <f t="shared" ref="G53:G55" si="63">D53/(O53*(1.02))</f>
        <v>2.1917005498815743E-3</v>
      </c>
      <c r="H53" s="24">
        <f t="shared" ref="H53:H55" si="64">SUM(F53:G53)</f>
        <v>2.2975295970118503E-2</v>
      </c>
      <c r="I53" s="31">
        <f t="shared" ref="I53:I55" si="65">(365/($K$2-N53))*F53</f>
        <v>0.25286707761288257</v>
      </c>
      <c r="J53" s="31">
        <f t="shared" ref="J53:J55" si="66">(365/($K$2-N53))*G53</f>
        <v>2.6665690023559153E-2</v>
      </c>
      <c r="K53" s="30">
        <f t="shared" ref="K53:K55" si="67">(365/($K$2-N53))*H53</f>
        <v>0.27953276763644175</v>
      </c>
      <c r="M53" s="1" t="s">
        <v>80</v>
      </c>
      <c r="N53" s="44">
        <v>42460</v>
      </c>
      <c r="O53" s="38">
        <v>1037300</v>
      </c>
      <c r="P53" s="2"/>
      <c r="Q53" s="2"/>
      <c r="R53" s="2"/>
      <c r="S53" s="2"/>
      <c r="T53" s="2"/>
      <c r="U53" s="2"/>
      <c r="V53" s="2"/>
      <c r="W53" s="2"/>
      <c r="X53" s="2"/>
      <c r="Y53" s="38"/>
      <c r="Z53" s="38"/>
      <c r="AA53" s="38"/>
      <c r="AB53" s="2"/>
      <c r="AC53" s="49"/>
      <c r="AD53" s="50"/>
      <c r="AE53" s="50">
        <v>1052064</v>
      </c>
      <c r="AF53" s="57">
        <v>1059290</v>
      </c>
      <c r="AG53" s="59"/>
    </row>
    <row r="54" spans="2:33" x14ac:dyDescent="0.2">
      <c r="B54" s="1" t="s">
        <v>45</v>
      </c>
      <c r="C54" s="2">
        <f t="shared" si="59"/>
        <v>5020</v>
      </c>
      <c r="D54" s="2">
        <f t="shared" si="60"/>
        <v>455.36</v>
      </c>
      <c r="E54" s="2">
        <f t="shared" si="61"/>
        <v>5475.36</v>
      </c>
      <c r="F54" s="22">
        <f t="shared" si="62"/>
        <v>9.3211527035056453E-3</v>
      </c>
      <c r="G54" s="23">
        <f t="shared" si="63"/>
        <v>8.4551396316102196E-4</v>
      </c>
      <c r="H54" s="24">
        <f t="shared" si="64"/>
        <v>1.0166666666666668E-2</v>
      </c>
      <c r="I54" s="31">
        <f t="shared" si="65"/>
        <v>0.3092927942526873</v>
      </c>
      <c r="J54" s="31">
        <f t="shared" si="66"/>
        <v>2.8055690595797544E-2</v>
      </c>
      <c r="K54" s="30">
        <f t="shared" si="67"/>
        <v>0.33734848484848484</v>
      </c>
      <c r="M54" s="1" t="s">
        <v>45</v>
      </c>
      <c r="N54" s="44">
        <v>42479</v>
      </c>
      <c r="O54" s="38">
        <v>528000</v>
      </c>
      <c r="P54" s="2"/>
      <c r="Q54" s="2"/>
      <c r="R54" s="2"/>
      <c r="S54" s="2"/>
      <c r="T54" s="2"/>
      <c r="U54" s="2"/>
      <c r="V54" s="2"/>
      <c r="W54" s="2"/>
      <c r="X54" s="2"/>
      <c r="Y54" s="38"/>
      <c r="Z54" s="38"/>
      <c r="AA54" s="38"/>
      <c r="AB54" s="2"/>
      <c r="AC54" s="49"/>
      <c r="AD54" s="50"/>
      <c r="AE54" s="50"/>
      <c r="AF54" s="57">
        <v>533020</v>
      </c>
      <c r="AG54" s="59"/>
    </row>
    <row r="55" spans="2:33" x14ac:dyDescent="0.2">
      <c r="B55" s="1" t="s">
        <v>81</v>
      </c>
      <c r="C55" s="2">
        <f t="shared" si="59"/>
        <v>-30992</v>
      </c>
      <c r="D55" s="2">
        <f t="shared" si="60"/>
        <v>1946.05</v>
      </c>
      <c r="E55" s="2">
        <f t="shared" si="61"/>
        <v>-29045.95</v>
      </c>
      <c r="F55" s="22">
        <f t="shared" si="62"/>
        <v>-2.4038222884090344E-2</v>
      </c>
      <c r="G55" s="23">
        <f t="shared" si="63"/>
        <v>1.5094083519483742E-3</v>
      </c>
      <c r="H55" s="24">
        <f t="shared" si="64"/>
        <v>-2.2528814532141971E-2</v>
      </c>
      <c r="I55" s="31">
        <f t="shared" si="65"/>
        <v>-0.36558130636220731</v>
      </c>
      <c r="J55" s="31">
        <f t="shared" si="66"/>
        <v>2.2955585352548193E-2</v>
      </c>
      <c r="K55" s="30">
        <f t="shared" si="67"/>
        <v>-0.34262572100965916</v>
      </c>
      <c r="M55" s="1" t="s">
        <v>81</v>
      </c>
      <c r="N55" s="44">
        <v>42466</v>
      </c>
      <c r="O55" s="38">
        <v>1264000</v>
      </c>
      <c r="P55" s="2"/>
      <c r="Q55" s="2"/>
      <c r="R55" s="2"/>
      <c r="S55" s="2"/>
      <c r="T55" s="2"/>
      <c r="U55" s="2"/>
      <c r="V55" s="2"/>
      <c r="W55" s="2"/>
      <c r="X55" s="2"/>
      <c r="Y55" s="38"/>
      <c r="Z55" s="38"/>
      <c r="AA55" s="38"/>
      <c r="AB55" s="2"/>
      <c r="AC55" s="49"/>
      <c r="AD55" s="50"/>
      <c r="AE55" s="50"/>
      <c r="AF55" s="57">
        <v>1233008</v>
      </c>
      <c r="AG55" s="59"/>
    </row>
    <row r="56" spans="2:33" x14ac:dyDescent="0.2">
      <c r="D56" s="21"/>
      <c r="E56" s="21"/>
      <c r="O56" s="2"/>
      <c r="P56" s="2"/>
      <c r="Q56" s="2"/>
      <c r="R56" s="2"/>
      <c r="S56" s="2"/>
      <c r="T56" s="2"/>
      <c r="U56" s="2"/>
      <c r="V56" s="2"/>
      <c r="W56" s="2"/>
      <c r="Y56" s="40"/>
      <c r="Z56" s="40"/>
      <c r="AB56" s="2"/>
      <c r="AD56" s="50"/>
      <c r="AE56" s="50"/>
      <c r="AF56" s="50"/>
    </row>
    <row r="57" spans="2:33" x14ac:dyDescent="0.2">
      <c r="B57" s="7" t="s">
        <v>4</v>
      </c>
      <c r="C57" s="15"/>
      <c r="D57" s="25"/>
      <c r="E57" s="15"/>
      <c r="M57" s="7" t="s">
        <v>4</v>
      </c>
      <c r="N57" s="45"/>
      <c r="O57" s="2"/>
      <c r="P57" s="2"/>
      <c r="Q57" s="2"/>
      <c r="R57" s="2"/>
      <c r="S57" s="2"/>
      <c r="T57" s="2"/>
      <c r="U57" s="2"/>
      <c r="V57" s="2"/>
      <c r="W57" s="2"/>
      <c r="X57" s="2"/>
      <c r="Y57" s="38"/>
      <c r="Z57" s="38"/>
      <c r="AB57" s="50"/>
      <c r="AC57" s="50"/>
      <c r="AD57" s="50"/>
      <c r="AE57" s="50"/>
      <c r="AF57" s="50"/>
      <c r="AG57" s="50"/>
    </row>
    <row r="58" spans="2:33" x14ac:dyDescent="0.2">
      <c r="B58" s="7" t="s">
        <v>30</v>
      </c>
      <c r="C58" s="15"/>
      <c r="D58" s="25"/>
      <c r="E58" s="15"/>
      <c r="M58" s="7" t="s">
        <v>8</v>
      </c>
      <c r="N58" s="45"/>
      <c r="O58" s="8"/>
      <c r="P58" s="2"/>
      <c r="Q58" s="2"/>
      <c r="R58" s="2"/>
      <c r="S58" s="2"/>
      <c r="T58" s="2"/>
      <c r="U58" s="2"/>
      <c r="V58" s="2"/>
      <c r="W58" s="2"/>
      <c r="X58" s="2"/>
      <c r="Y58" s="38"/>
      <c r="Z58" s="38"/>
      <c r="AD58" s="50"/>
      <c r="AE58" s="50"/>
      <c r="AF58" s="50"/>
    </row>
    <row r="59" spans="2:33" x14ac:dyDescent="0.2">
      <c r="B59" s="7" t="s">
        <v>31</v>
      </c>
      <c r="D59" s="21"/>
      <c r="E59" s="21"/>
      <c r="M59" s="7" t="s">
        <v>34</v>
      </c>
      <c r="N59" s="45"/>
      <c r="O59" s="8"/>
      <c r="P59" s="2"/>
      <c r="Q59" s="2"/>
      <c r="R59" s="2"/>
      <c r="S59" s="2"/>
      <c r="T59" s="2"/>
      <c r="U59" s="2"/>
      <c r="V59" s="2"/>
      <c r="W59" s="2"/>
      <c r="Y59" s="40"/>
      <c r="Z59" s="40"/>
      <c r="AD59" s="50"/>
      <c r="AE59" s="50"/>
      <c r="AF59" s="50"/>
    </row>
    <row r="60" spans="2:33" x14ac:dyDescent="0.2">
      <c r="B60" s="7" t="s">
        <v>33</v>
      </c>
      <c r="D60" s="21"/>
      <c r="E60" s="21"/>
      <c r="F60" s="2"/>
      <c r="M60" s="7" t="s">
        <v>11</v>
      </c>
      <c r="N60" s="45"/>
      <c r="O60" s="8"/>
      <c r="P60" s="2"/>
      <c r="Q60" s="2"/>
      <c r="R60" s="2"/>
      <c r="S60" s="2"/>
      <c r="T60" s="2"/>
      <c r="U60" s="2"/>
      <c r="V60" s="2"/>
      <c r="W60" s="2"/>
    </row>
    <row r="61" spans="2:33" x14ac:dyDescent="0.2">
      <c r="B61" s="7" t="s">
        <v>32</v>
      </c>
      <c r="D61" s="21"/>
      <c r="E61" s="21"/>
      <c r="M61" s="7"/>
      <c r="N61" s="45"/>
      <c r="O61" s="8"/>
      <c r="P61" s="2"/>
      <c r="Q61" s="2"/>
      <c r="R61" s="2"/>
      <c r="S61" s="2"/>
      <c r="T61" s="2"/>
      <c r="U61" s="2"/>
      <c r="V61" s="2"/>
      <c r="W61" s="2"/>
    </row>
    <row r="62" spans="2:33" x14ac:dyDescent="0.2">
      <c r="M62" s="7"/>
      <c r="N62" s="45"/>
      <c r="O62" s="8"/>
      <c r="P62" s="2"/>
      <c r="Q62" s="2"/>
      <c r="R62" s="2"/>
      <c r="S62" s="2"/>
      <c r="T62" s="2"/>
      <c r="U62" s="2"/>
      <c r="V62" s="2"/>
      <c r="W62" s="2"/>
    </row>
    <row r="63" spans="2:33" ht="16" x14ac:dyDescent="0.2">
      <c r="M63" s="61" t="s">
        <v>7</v>
      </c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37"/>
      <c r="Y63" s="37"/>
      <c r="Z63" s="37"/>
      <c r="AA63" s="37"/>
      <c r="AB63" s="37"/>
      <c r="AC63" s="37"/>
      <c r="AD63" s="37"/>
      <c r="AE63" s="37"/>
      <c r="AF63" s="37"/>
    </row>
    <row r="64" spans="2:33" x14ac:dyDescent="0.2">
      <c r="M64" s="3" t="s">
        <v>0</v>
      </c>
      <c r="N64" s="43" t="s">
        <v>15</v>
      </c>
      <c r="O64" s="4" t="s">
        <v>10</v>
      </c>
      <c r="P64" s="6">
        <v>42009</v>
      </c>
      <c r="Q64" s="6">
        <v>42040</v>
      </c>
      <c r="R64" s="6">
        <v>42068</v>
      </c>
      <c r="S64" s="6">
        <v>42099</v>
      </c>
      <c r="T64" s="6">
        <v>42129</v>
      </c>
      <c r="U64" s="6">
        <v>42160</v>
      </c>
      <c r="V64" s="6">
        <v>42190</v>
      </c>
      <c r="W64" s="6">
        <v>42221</v>
      </c>
      <c r="X64" s="6">
        <v>42252</v>
      </c>
      <c r="Y64" s="6">
        <v>42282</v>
      </c>
      <c r="Z64" s="6">
        <v>42313</v>
      </c>
      <c r="AA64" s="6">
        <v>42343</v>
      </c>
      <c r="AB64" s="6">
        <v>42374</v>
      </c>
      <c r="AC64" s="6">
        <v>42405</v>
      </c>
      <c r="AD64" s="6">
        <v>42434</v>
      </c>
      <c r="AE64" s="6">
        <v>42465</v>
      </c>
      <c r="AF64" s="6">
        <v>42495</v>
      </c>
    </row>
    <row r="66" spans="2:66" x14ac:dyDescent="0.2">
      <c r="B66" s="7"/>
      <c r="M66" s="1" t="s">
        <v>46</v>
      </c>
      <c r="N66" s="44">
        <v>41988</v>
      </c>
      <c r="O66" s="9">
        <v>22.66</v>
      </c>
      <c r="P66" s="9">
        <v>22.79</v>
      </c>
      <c r="Q66" s="9">
        <v>22.61</v>
      </c>
      <c r="R66" s="11">
        <v>24.05</v>
      </c>
      <c r="S66" s="9">
        <v>24.04</v>
      </c>
      <c r="T66" s="9">
        <v>24.19</v>
      </c>
      <c r="U66" s="9">
        <v>24.39</v>
      </c>
      <c r="V66" s="11">
        <v>24.69</v>
      </c>
      <c r="W66" s="9">
        <v>24.8</v>
      </c>
      <c r="X66" s="39">
        <v>25.07</v>
      </c>
      <c r="Y66" s="11">
        <v>25.04</v>
      </c>
      <c r="Z66" s="39">
        <v>25.13</v>
      </c>
      <c r="AA66" s="39">
        <v>25.44</v>
      </c>
      <c r="AB66" s="11">
        <v>25.48</v>
      </c>
      <c r="AC66" s="9">
        <v>25.65</v>
      </c>
      <c r="AD66" s="9">
        <v>25.88</v>
      </c>
      <c r="AE66" s="11">
        <v>25.69</v>
      </c>
      <c r="AF66" s="39">
        <v>26.07</v>
      </c>
      <c r="AG66" s="57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</row>
    <row r="67" spans="2:66" x14ac:dyDescent="0.2">
      <c r="M67" s="1" t="s">
        <v>47</v>
      </c>
      <c r="N67" s="44">
        <v>42041</v>
      </c>
      <c r="O67" s="9">
        <v>26.24</v>
      </c>
      <c r="P67" s="9" t="s">
        <v>6</v>
      </c>
      <c r="Q67" s="9" t="s">
        <v>6</v>
      </c>
      <c r="R67" s="9">
        <v>26.33</v>
      </c>
      <c r="S67" s="9">
        <v>26.73</v>
      </c>
      <c r="T67" s="11">
        <v>26.89</v>
      </c>
      <c r="U67" s="9">
        <v>27.03</v>
      </c>
      <c r="V67" s="9">
        <v>27.24</v>
      </c>
      <c r="W67" s="11">
        <v>27.28</v>
      </c>
      <c r="X67" s="39">
        <v>27.34</v>
      </c>
      <c r="Y67" s="39">
        <v>27.43</v>
      </c>
      <c r="Z67" s="11">
        <v>27.42</v>
      </c>
      <c r="AA67" s="39">
        <v>27.86</v>
      </c>
      <c r="AB67" s="9">
        <v>28.2</v>
      </c>
      <c r="AC67" s="11">
        <v>28.22</v>
      </c>
      <c r="AD67" s="9">
        <v>28.36</v>
      </c>
      <c r="AE67" s="9">
        <v>28.25</v>
      </c>
      <c r="AF67" s="11">
        <v>28.3</v>
      </c>
      <c r="AG67" s="57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</row>
    <row r="68" spans="2:66" x14ac:dyDescent="0.2">
      <c r="M68" s="1" t="s">
        <v>48</v>
      </c>
      <c r="N68" s="44">
        <v>42051</v>
      </c>
      <c r="O68" s="9">
        <v>45.22</v>
      </c>
      <c r="P68" s="9" t="s">
        <v>6</v>
      </c>
      <c r="Q68" s="9" t="s">
        <v>6</v>
      </c>
      <c r="R68" s="9">
        <v>45.53</v>
      </c>
      <c r="S68" s="9">
        <v>45.39</v>
      </c>
      <c r="T68" s="11">
        <v>53.51</v>
      </c>
      <c r="U68" s="9">
        <v>54.05</v>
      </c>
      <c r="V68" s="9">
        <v>54.08</v>
      </c>
      <c r="W68" s="11">
        <v>55.45</v>
      </c>
      <c r="X68" s="39">
        <v>55.28</v>
      </c>
      <c r="Y68" s="39">
        <v>55.45</v>
      </c>
      <c r="Z68" s="11">
        <v>58.66</v>
      </c>
      <c r="AA68" s="39">
        <v>59.17</v>
      </c>
      <c r="AB68" s="9">
        <v>60.06</v>
      </c>
      <c r="AC68" s="11">
        <v>60.24</v>
      </c>
      <c r="AD68" s="9">
        <v>61.17</v>
      </c>
      <c r="AE68" s="9">
        <v>61.7</v>
      </c>
      <c r="AF68" s="11">
        <v>61.16</v>
      </c>
      <c r="AG68" s="57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</row>
    <row r="69" spans="2:66" x14ac:dyDescent="0.2">
      <c r="M69" s="1" t="s">
        <v>49</v>
      </c>
      <c r="N69" s="44">
        <v>42069</v>
      </c>
      <c r="O69" s="9">
        <v>17.010000000000002</v>
      </c>
      <c r="P69" s="9" t="s">
        <v>6</v>
      </c>
      <c r="Q69" s="9" t="s">
        <v>6</v>
      </c>
      <c r="R69" s="9" t="s">
        <v>6</v>
      </c>
      <c r="S69" s="9">
        <v>17.329999999999998</v>
      </c>
      <c r="T69" s="9">
        <v>17.420000000000002</v>
      </c>
      <c r="U69" s="11">
        <v>17.489999999999998</v>
      </c>
      <c r="V69" s="9">
        <v>17.73</v>
      </c>
      <c r="W69" s="9">
        <v>17.920000000000002</v>
      </c>
      <c r="X69" s="11">
        <v>17.899999999999999</v>
      </c>
      <c r="Y69" s="39">
        <v>18.09</v>
      </c>
      <c r="Z69" s="39">
        <v>18.16</v>
      </c>
      <c r="AA69" s="11">
        <v>18.29</v>
      </c>
      <c r="AB69" s="9">
        <v>18.47</v>
      </c>
      <c r="AC69" s="9">
        <v>18.489999999999998</v>
      </c>
      <c r="AD69" s="11">
        <v>18.670000000000002</v>
      </c>
      <c r="AE69" s="9">
        <v>18.91</v>
      </c>
      <c r="AF69" s="39">
        <v>19.190000000000001</v>
      </c>
      <c r="AG69" s="57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</row>
    <row r="70" spans="2:66" x14ac:dyDescent="0.2">
      <c r="M70" s="1" t="s">
        <v>50</v>
      </c>
      <c r="N70" s="44">
        <v>42083</v>
      </c>
      <c r="O70" s="9">
        <v>28.88</v>
      </c>
      <c r="P70" s="9" t="s">
        <v>6</v>
      </c>
      <c r="Q70" s="9" t="s">
        <v>6</v>
      </c>
      <c r="R70" s="9" t="s">
        <v>6</v>
      </c>
      <c r="S70" s="9">
        <v>28.99</v>
      </c>
      <c r="T70" s="9">
        <v>28.99</v>
      </c>
      <c r="U70" s="11">
        <v>30.68</v>
      </c>
      <c r="V70" s="9">
        <v>30.66</v>
      </c>
      <c r="W70" s="9">
        <v>30.78</v>
      </c>
      <c r="X70" s="11">
        <v>31.48</v>
      </c>
      <c r="Y70" s="39">
        <v>31.61</v>
      </c>
      <c r="Z70" s="39">
        <v>31.84</v>
      </c>
      <c r="AA70" s="11">
        <v>31.84</v>
      </c>
      <c r="AB70" s="9">
        <v>31.98</v>
      </c>
      <c r="AC70" s="9">
        <v>31.97</v>
      </c>
      <c r="AD70" s="11">
        <v>32.21</v>
      </c>
      <c r="AE70" s="9">
        <v>32.46</v>
      </c>
      <c r="AF70" s="39">
        <v>32.659999999999997</v>
      </c>
      <c r="AG70" s="57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</row>
    <row r="71" spans="2:66" x14ac:dyDescent="0.2">
      <c r="M71" s="1" t="s">
        <v>51</v>
      </c>
      <c r="N71" s="44">
        <v>42111</v>
      </c>
      <c r="O71" s="9">
        <v>27.3</v>
      </c>
      <c r="P71" s="9" t="s">
        <v>6</v>
      </c>
      <c r="Q71" s="9" t="s">
        <v>6</v>
      </c>
      <c r="R71" s="9" t="s">
        <v>6</v>
      </c>
      <c r="S71" s="9" t="s">
        <v>6</v>
      </c>
      <c r="T71" s="9">
        <v>27.33</v>
      </c>
      <c r="U71" s="9">
        <v>27.53</v>
      </c>
      <c r="V71" s="11">
        <v>27.52</v>
      </c>
      <c r="W71" s="9">
        <v>27.2</v>
      </c>
      <c r="X71" s="39">
        <v>27.34</v>
      </c>
      <c r="Y71" s="11">
        <v>27.73</v>
      </c>
      <c r="Z71" s="39">
        <v>27.82</v>
      </c>
      <c r="AA71" s="39">
        <v>28.28</v>
      </c>
      <c r="AB71" s="11">
        <v>28.32</v>
      </c>
      <c r="AC71" s="9">
        <v>28.69</v>
      </c>
      <c r="AD71" s="39">
        <v>28.85</v>
      </c>
      <c r="AE71" s="11">
        <v>28.95</v>
      </c>
      <c r="AF71" s="39">
        <v>29.03</v>
      </c>
      <c r="AG71" s="57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</row>
    <row r="72" spans="2:66" x14ac:dyDescent="0.2">
      <c r="M72" s="1" t="s">
        <v>52</v>
      </c>
      <c r="N72" s="44">
        <v>42129</v>
      </c>
      <c r="O72" s="9">
        <v>19.16</v>
      </c>
      <c r="P72" s="9" t="s">
        <v>6</v>
      </c>
      <c r="Q72" s="9" t="s">
        <v>6</v>
      </c>
      <c r="R72" s="9" t="s">
        <v>6</v>
      </c>
      <c r="S72" s="9" t="s">
        <v>6</v>
      </c>
      <c r="T72" s="9" t="s">
        <v>6</v>
      </c>
      <c r="U72" s="9">
        <v>19.21</v>
      </c>
      <c r="V72" s="9">
        <v>19.420000000000002</v>
      </c>
      <c r="W72" s="11">
        <v>19.38</v>
      </c>
      <c r="X72" s="39">
        <v>19.55</v>
      </c>
      <c r="Y72" s="39">
        <v>19.7</v>
      </c>
      <c r="Z72" s="11">
        <v>19.77</v>
      </c>
      <c r="AA72" s="39">
        <v>19.97</v>
      </c>
      <c r="AB72" s="9">
        <v>20.02</v>
      </c>
      <c r="AC72" s="11">
        <v>20.059999999999999</v>
      </c>
      <c r="AD72" s="9">
        <v>20.28</v>
      </c>
      <c r="AE72" s="9">
        <v>20.53</v>
      </c>
      <c r="AF72" s="11">
        <v>20.2</v>
      </c>
      <c r="AG72" s="57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</row>
    <row r="73" spans="2:66" x14ac:dyDescent="0.2">
      <c r="M73" s="1" t="s">
        <v>53</v>
      </c>
      <c r="N73" s="44">
        <v>42125</v>
      </c>
      <c r="O73" s="9">
        <v>18.579999999999998</v>
      </c>
      <c r="P73" s="9" t="s">
        <v>6</v>
      </c>
      <c r="Q73" s="9" t="s">
        <v>6</v>
      </c>
      <c r="R73" s="9" t="s">
        <v>6</v>
      </c>
      <c r="S73" s="9" t="s">
        <v>6</v>
      </c>
      <c r="T73" s="9" t="s">
        <v>6</v>
      </c>
      <c r="U73" s="9">
        <v>18.57</v>
      </c>
      <c r="V73" s="9">
        <v>18.45</v>
      </c>
      <c r="W73" s="11">
        <v>20.3</v>
      </c>
      <c r="X73" s="39">
        <v>20.51</v>
      </c>
      <c r="Y73" s="39">
        <v>20.66</v>
      </c>
      <c r="Z73" s="11">
        <v>21.5</v>
      </c>
      <c r="AA73" s="39">
        <v>21.7</v>
      </c>
      <c r="AB73" s="9">
        <v>21.96</v>
      </c>
      <c r="AC73" s="11">
        <v>22.05</v>
      </c>
      <c r="AD73" s="9">
        <v>22.48</v>
      </c>
      <c r="AE73" s="9">
        <v>22.78</v>
      </c>
      <c r="AF73" s="11">
        <v>22.22</v>
      </c>
      <c r="AG73" s="57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</row>
    <row r="74" spans="2:66" x14ac:dyDescent="0.2">
      <c r="M74" s="1" t="s">
        <v>55</v>
      </c>
      <c r="N74" s="44">
        <v>42130</v>
      </c>
      <c r="O74" s="9">
        <v>23.13</v>
      </c>
      <c r="P74" s="9" t="s">
        <v>6</v>
      </c>
      <c r="Q74" s="9" t="s">
        <v>6</v>
      </c>
      <c r="R74" s="9" t="s">
        <v>6</v>
      </c>
      <c r="S74" s="9" t="s">
        <v>6</v>
      </c>
      <c r="T74" s="9" t="s">
        <v>6</v>
      </c>
      <c r="U74" s="9">
        <v>23.19</v>
      </c>
      <c r="V74" s="9">
        <v>23.46</v>
      </c>
      <c r="W74" s="11">
        <v>23.35</v>
      </c>
      <c r="X74" s="39">
        <v>23.56</v>
      </c>
      <c r="Y74" s="39">
        <v>23.76</v>
      </c>
      <c r="Z74" s="11">
        <v>23.76</v>
      </c>
      <c r="AA74" s="39">
        <v>24.02</v>
      </c>
      <c r="AB74" s="9">
        <v>24.07</v>
      </c>
      <c r="AC74" s="11">
        <v>24.14</v>
      </c>
      <c r="AD74" s="9">
        <v>24.41</v>
      </c>
      <c r="AE74" s="9">
        <v>24.71</v>
      </c>
      <c r="AF74" s="11">
        <v>24.24</v>
      </c>
      <c r="AG74" s="57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</row>
    <row r="75" spans="2:66" x14ac:dyDescent="0.2">
      <c r="M75" s="1" t="s">
        <v>54</v>
      </c>
      <c r="N75" s="44">
        <v>42146</v>
      </c>
      <c r="O75" s="9">
        <v>25.6</v>
      </c>
      <c r="P75" s="9" t="s">
        <v>6</v>
      </c>
      <c r="Q75" s="9" t="s">
        <v>6</v>
      </c>
      <c r="R75" s="9" t="s">
        <v>6</v>
      </c>
      <c r="S75" s="9" t="s">
        <v>6</v>
      </c>
      <c r="T75" s="9" t="s">
        <v>6</v>
      </c>
      <c r="U75" s="9">
        <v>25.84</v>
      </c>
      <c r="V75" s="9">
        <v>26.33</v>
      </c>
      <c r="W75" s="11">
        <v>26.3</v>
      </c>
      <c r="X75" s="39">
        <v>26.6</v>
      </c>
      <c r="Y75" s="39">
        <v>26.62</v>
      </c>
      <c r="Z75" s="11">
        <v>26.62</v>
      </c>
      <c r="AA75" s="39">
        <v>26.97</v>
      </c>
      <c r="AB75" s="9">
        <v>26.99</v>
      </c>
      <c r="AC75" s="11">
        <v>27.05</v>
      </c>
      <c r="AD75" s="9">
        <v>27.49</v>
      </c>
      <c r="AE75" s="9">
        <v>27.55</v>
      </c>
      <c r="AF75" s="11">
        <v>28.01</v>
      </c>
      <c r="AG75" s="57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</row>
    <row r="76" spans="2:66" x14ac:dyDescent="0.2">
      <c r="M76" s="1" t="s">
        <v>57</v>
      </c>
      <c r="N76" s="44">
        <v>42160</v>
      </c>
      <c r="O76" s="9">
        <v>21.29</v>
      </c>
      <c r="P76" s="9" t="s">
        <v>6</v>
      </c>
      <c r="Q76" s="9" t="s">
        <v>6</v>
      </c>
      <c r="R76" s="9" t="s">
        <v>6</v>
      </c>
      <c r="S76" s="9" t="s">
        <v>6</v>
      </c>
      <c r="T76" s="9" t="s">
        <v>6</v>
      </c>
      <c r="U76" s="9" t="s">
        <v>6</v>
      </c>
      <c r="V76" s="9">
        <v>21.28</v>
      </c>
      <c r="W76" s="9">
        <v>21.36</v>
      </c>
      <c r="X76" s="11">
        <v>21.41</v>
      </c>
      <c r="Y76" s="39">
        <v>21.52</v>
      </c>
      <c r="Z76" s="39">
        <v>21.7</v>
      </c>
      <c r="AA76" s="11">
        <v>21.61</v>
      </c>
      <c r="AB76" s="9">
        <v>21.72</v>
      </c>
      <c r="AC76" s="9">
        <v>21.71</v>
      </c>
      <c r="AD76" s="11">
        <v>21.81</v>
      </c>
      <c r="AE76" s="9">
        <v>21.95</v>
      </c>
      <c r="AF76" s="39">
        <v>22.08</v>
      </c>
      <c r="AG76" s="57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</row>
    <row r="77" spans="2:66" x14ac:dyDescent="0.2">
      <c r="M77" s="1" t="s">
        <v>56</v>
      </c>
      <c r="N77" s="44">
        <v>42160</v>
      </c>
      <c r="O77" s="9">
        <v>16.77</v>
      </c>
      <c r="P77" s="9" t="s">
        <v>6</v>
      </c>
      <c r="Q77" s="9" t="s">
        <v>6</v>
      </c>
      <c r="R77" s="9" t="s">
        <v>6</v>
      </c>
      <c r="S77" s="9" t="s">
        <v>6</v>
      </c>
      <c r="T77" s="9" t="s">
        <v>6</v>
      </c>
      <c r="U77" s="9" t="s">
        <v>6</v>
      </c>
      <c r="V77" s="9">
        <v>16.96</v>
      </c>
      <c r="W77" s="9">
        <v>17.2</v>
      </c>
      <c r="X77" s="11">
        <v>17.239999999999998</v>
      </c>
      <c r="Y77" s="39">
        <v>17.350000000000001</v>
      </c>
      <c r="Z77" s="39">
        <v>17.38</v>
      </c>
      <c r="AA77" s="11">
        <v>17.53</v>
      </c>
      <c r="AB77" s="9">
        <v>17.57</v>
      </c>
      <c r="AC77" s="9">
        <v>17.87</v>
      </c>
      <c r="AD77" s="11">
        <v>18.32</v>
      </c>
      <c r="AE77" s="9">
        <v>18.55</v>
      </c>
      <c r="AF77" s="39">
        <v>18.670000000000002</v>
      </c>
      <c r="AG77" s="57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</row>
    <row r="78" spans="2:66" x14ac:dyDescent="0.2">
      <c r="M78" s="1" t="s">
        <v>35</v>
      </c>
      <c r="N78" s="44">
        <v>42170</v>
      </c>
      <c r="O78" s="9">
        <v>17.29</v>
      </c>
      <c r="P78" s="9" t="s">
        <v>6</v>
      </c>
      <c r="Q78" s="9" t="s">
        <v>6</v>
      </c>
      <c r="R78" s="9" t="s">
        <v>6</v>
      </c>
      <c r="S78" s="9" t="s">
        <v>6</v>
      </c>
      <c r="T78" s="9" t="s">
        <v>6</v>
      </c>
      <c r="U78" s="9" t="s">
        <v>6</v>
      </c>
      <c r="V78" s="9">
        <v>17.62</v>
      </c>
      <c r="W78" s="9">
        <v>17.64</v>
      </c>
      <c r="X78" s="11">
        <v>17.559999999999999</v>
      </c>
      <c r="Y78" s="39">
        <v>17.57</v>
      </c>
      <c r="Z78" s="39">
        <v>17.86</v>
      </c>
      <c r="AA78" s="11">
        <v>17.88</v>
      </c>
      <c r="AB78" s="9">
        <v>17.89</v>
      </c>
      <c r="AC78" s="9">
        <v>17.87</v>
      </c>
      <c r="AD78" s="11">
        <v>17.920000000000002</v>
      </c>
      <c r="AE78" s="9">
        <v>17.95</v>
      </c>
      <c r="AF78" s="39">
        <v>18.079999999999998</v>
      </c>
      <c r="AG78" s="57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</row>
    <row r="79" spans="2:66" x14ac:dyDescent="0.2">
      <c r="M79" s="1" t="s">
        <v>58</v>
      </c>
      <c r="N79" s="44">
        <v>42185</v>
      </c>
      <c r="O79" s="9">
        <v>18.95</v>
      </c>
      <c r="P79" s="9" t="s">
        <v>6</v>
      </c>
      <c r="Q79" s="9" t="s">
        <v>6</v>
      </c>
      <c r="R79" s="9" t="s">
        <v>6</v>
      </c>
      <c r="S79" s="9" t="s">
        <v>6</v>
      </c>
      <c r="T79" s="9" t="s">
        <v>6</v>
      </c>
      <c r="U79" s="9" t="s">
        <v>6</v>
      </c>
      <c r="V79" s="9">
        <v>18.78</v>
      </c>
      <c r="W79" s="9">
        <v>18.920000000000002</v>
      </c>
      <c r="X79" s="11">
        <v>19.64</v>
      </c>
      <c r="Y79" s="39">
        <v>19.72</v>
      </c>
      <c r="Z79" s="39">
        <v>19.89</v>
      </c>
      <c r="AA79" s="11">
        <v>20.02</v>
      </c>
      <c r="AB79" s="9">
        <v>20.05</v>
      </c>
      <c r="AC79" s="9">
        <v>20.100000000000001</v>
      </c>
      <c r="AD79" s="11">
        <v>20.399999999999999</v>
      </c>
      <c r="AE79" s="9">
        <v>20.74</v>
      </c>
      <c r="AF79" s="39">
        <v>20.86</v>
      </c>
      <c r="AG79" s="57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</row>
    <row r="80" spans="2:66" x14ac:dyDescent="0.2">
      <c r="M80" s="1" t="s">
        <v>59</v>
      </c>
      <c r="N80" s="44">
        <v>42174</v>
      </c>
      <c r="O80" s="9">
        <v>23.77</v>
      </c>
      <c r="P80" s="9" t="s">
        <v>6</v>
      </c>
      <c r="Q80" s="9" t="s">
        <v>6</v>
      </c>
      <c r="R80" s="9" t="s">
        <v>6</v>
      </c>
      <c r="S80" s="9" t="s">
        <v>6</v>
      </c>
      <c r="T80" s="9" t="s">
        <v>6</v>
      </c>
      <c r="U80" s="9" t="s">
        <v>6</v>
      </c>
      <c r="V80" s="9">
        <v>23.86</v>
      </c>
      <c r="W80" s="9">
        <v>24.04</v>
      </c>
      <c r="X80" s="11">
        <v>23.99</v>
      </c>
      <c r="Y80" s="39">
        <v>24.17</v>
      </c>
      <c r="Z80" s="39">
        <v>24.42</v>
      </c>
      <c r="AA80" s="11">
        <v>24.64</v>
      </c>
      <c r="AB80" s="9">
        <v>24.66</v>
      </c>
      <c r="AC80" s="9">
        <v>24.94</v>
      </c>
      <c r="AD80" s="11">
        <v>25.43</v>
      </c>
      <c r="AE80" s="9">
        <v>25.67</v>
      </c>
      <c r="AF80" s="39">
        <v>26.11</v>
      </c>
      <c r="AG80" s="57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</row>
    <row r="81" spans="13:66" x14ac:dyDescent="0.2">
      <c r="M81" s="1" t="s">
        <v>60</v>
      </c>
      <c r="N81" s="44">
        <v>42179</v>
      </c>
      <c r="O81" s="9">
        <v>27.42</v>
      </c>
      <c r="P81" s="9" t="s">
        <v>6</v>
      </c>
      <c r="Q81" s="9" t="s">
        <v>6</v>
      </c>
      <c r="R81" s="9" t="s">
        <v>6</v>
      </c>
      <c r="S81" s="9" t="s">
        <v>6</v>
      </c>
      <c r="T81" s="9" t="s">
        <v>6</v>
      </c>
      <c r="U81" s="9" t="s">
        <v>6</v>
      </c>
      <c r="V81" s="9">
        <v>27.26</v>
      </c>
      <c r="W81" s="9">
        <v>27.57</v>
      </c>
      <c r="X81" s="11">
        <v>27.64</v>
      </c>
      <c r="Y81" s="39">
        <v>27.87</v>
      </c>
      <c r="Z81" s="39">
        <v>27.97</v>
      </c>
      <c r="AA81" s="11">
        <v>28.31</v>
      </c>
      <c r="AB81" s="9">
        <v>28.64</v>
      </c>
      <c r="AC81" s="9">
        <v>28.94</v>
      </c>
      <c r="AD81" s="11">
        <v>28.68</v>
      </c>
      <c r="AE81" s="9">
        <v>29</v>
      </c>
      <c r="AF81" s="39">
        <v>29.4</v>
      </c>
      <c r="AG81" s="57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</row>
    <row r="82" spans="13:66" x14ac:dyDescent="0.2">
      <c r="M82" s="1" t="s">
        <v>61</v>
      </c>
      <c r="N82" s="44">
        <v>42185</v>
      </c>
      <c r="O82" s="9">
        <v>26.81</v>
      </c>
      <c r="P82" s="9" t="s">
        <v>6</v>
      </c>
      <c r="Q82" s="9" t="s">
        <v>6</v>
      </c>
      <c r="R82" s="9" t="s">
        <v>6</v>
      </c>
      <c r="S82" s="9" t="s">
        <v>6</v>
      </c>
      <c r="T82" s="9" t="s">
        <v>6</v>
      </c>
      <c r="U82" s="9" t="s">
        <v>6</v>
      </c>
      <c r="V82" s="9">
        <v>27.34</v>
      </c>
      <c r="W82" s="9">
        <v>27.38</v>
      </c>
      <c r="X82" s="11">
        <v>27.08</v>
      </c>
      <c r="Y82" s="39">
        <v>27.11</v>
      </c>
      <c r="Z82" s="39">
        <v>27.6</v>
      </c>
      <c r="AA82" s="11">
        <v>28.12</v>
      </c>
      <c r="AB82" s="9">
        <v>28.14</v>
      </c>
      <c r="AC82" s="9">
        <v>28.11</v>
      </c>
      <c r="AD82" s="11">
        <v>30.13</v>
      </c>
      <c r="AE82" s="9">
        <v>30.21</v>
      </c>
      <c r="AF82" s="39">
        <v>30.45</v>
      </c>
      <c r="AG82" s="57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</row>
    <row r="83" spans="13:66" x14ac:dyDescent="0.2">
      <c r="M83" s="1" t="s">
        <v>62</v>
      </c>
      <c r="N83" s="44">
        <v>42191</v>
      </c>
      <c r="O83" s="9">
        <v>50.96</v>
      </c>
      <c r="P83" s="9"/>
      <c r="Q83" s="9"/>
      <c r="R83" s="9"/>
      <c r="S83" s="9"/>
      <c r="T83" s="9"/>
      <c r="U83" s="9"/>
      <c r="V83" s="9"/>
      <c r="W83" s="9">
        <v>51.07</v>
      </c>
      <c r="X83" s="39">
        <v>50.89</v>
      </c>
      <c r="Y83" s="11">
        <v>55.37</v>
      </c>
      <c r="Z83" s="39">
        <v>55.42</v>
      </c>
      <c r="AA83" s="39">
        <v>55.86</v>
      </c>
      <c r="AB83" s="11">
        <v>55.85</v>
      </c>
      <c r="AC83" s="9">
        <v>56.04</v>
      </c>
      <c r="AD83" s="9">
        <v>56.86</v>
      </c>
      <c r="AE83" s="11">
        <v>56.2</v>
      </c>
      <c r="AF83" s="39">
        <v>56.13</v>
      </c>
      <c r="AG83" s="57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</row>
    <row r="84" spans="13:66" x14ac:dyDescent="0.2">
      <c r="M84" s="1" t="s">
        <v>36</v>
      </c>
      <c r="N84" s="44">
        <v>42200</v>
      </c>
      <c r="O84" s="9">
        <v>17.29</v>
      </c>
      <c r="P84" s="9"/>
      <c r="Q84" s="9"/>
      <c r="R84" s="9"/>
      <c r="S84" s="9"/>
      <c r="T84" s="9"/>
      <c r="U84" s="9"/>
      <c r="V84" s="9"/>
      <c r="W84" s="9">
        <v>17.32</v>
      </c>
      <c r="X84" s="39">
        <v>17.559999999999999</v>
      </c>
      <c r="Y84" s="11">
        <v>17.559999999999999</v>
      </c>
      <c r="Z84" s="39">
        <v>17.850000000000001</v>
      </c>
      <c r="AA84" s="11">
        <v>17.89</v>
      </c>
      <c r="AB84" s="39">
        <v>17.899999999999999</v>
      </c>
      <c r="AC84" s="9">
        <v>17.88</v>
      </c>
      <c r="AD84" s="11">
        <v>17.940000000000001</v>
      </c>
      <c r="AE84" s="9">
        <v>17.96</v>
      </c>
      <c r="AF84" s="39">
        <v>18.100000000000001</v>
      </c>
      <c r="AG84" s="57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</row>
    <row r="85" spans="13:66" x14ac:dyDescent="0.2">
      <c r="M85" s="1" t="s">
        <v>64</v>
      </c>
      <c r="N85" s="44">
        <v>42201</v>
      </c>
      <c r="O85" s="9">
        <v>50.96</v>
      </c>
      <c r="P85" s="9"/>
      <c r="Q85" s="9"/>
      <c r="R85" s="9"/>
      <c r="S85" s="9"/>
      <c r="T85" s="9"/>
      <c r="U85" s="9"/>
      <c r="V85" s="9"/>
      <c r="W85" s="9">
        <v>51.09</v>
      </c>
      <c r="X85" s="39">
        <v>50.9</v>
      </c>
      <c r="Y85" s="11">
        <v>55.38</v>
      </c>
      <c r="Z85" s="39">
        <v>55.43</v>
      </c>
      <c r="AA85" s="39">
        <v>55.87</v>
      </c>
      <c r="AB85" s="11">
        <v>55.86</v>
      </c>
      <c r="AC85" s="9">
        <v>56.05</v>
      </c>
      <c r="AD85" s="9">
        <v>56.87</v>
      </c>
      <c r="AE85" s="11">
        <v>56.21</v>
      </c>
      <c r="AF85" s="39">
        <v>56.14</v>
      </c>
      <c r="AG85" s="57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</row>
    <row r="86" spans="13:66" x14ac:dyDescent="0.2">
      <c r="M86" s="1" t="s">
        <v>65</v>
      </c>
      <c r="N86" s="44">
        <v>42213</v>
      </c>
      <c r="O86" s="9">
        <v>25.74</v>
      </c>
      <c r="P86" s="9"/>
      <c r="Q86" s="9"/>
      <c r="R86" s="9"/>
      <c r="S86" s="9"/>
      <c r="T86" s="9"/>
      <c r="U86" s="9"/>
      <c r="V86" s="9"/>
      <c r="W86" s="9">
        <v>26.12</v>
      </c>
      <c r="X86" s="39">
        <v>26.35</v>
      </c>
      <c r="Y86" s="11">
        <v>26.31</v>
      </c>
      <c r="Z86" s="39">
        <v>26.38</v>
      </c>
      <c r="AA86" s="39">
        <v>26.67</v>
      </c>
      <c r="AB86" s="11">
        <v>26.63</v>
      </c>
      <c r="AC86" s="9">
        <v>27.09</v>
      </c>
      <c r="AD86" s="9">
        <v>27.39</v>
      </c>
      <c r="AE86" s="11">
        <v>26.81</v>
      </c>
      <c r="AF86" s="39">
        <v>26.98</v>
      </c>
      <c r="AG86" s="57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</row>
    <row r="87" spans="13:66" x14ac:dyDescent="0.2">
      <c r="M87" s="1" t="s">
        <v>63</v>
      </c>
      <c r="N87" s="44">
        <v>42213</v>
      </c>
      <c r="O87" s="9">
        <v>20.420000000000002</v>
      </c>
      <c r="P87" s="9"/>
      <c r="Q87" s="9"/>
      <c r="R87" s="9"/>
      <c r="S87" s="9"/>
      <c r="T87" s="9"/>
      <c r="U87" s="9"/>
      <c r="V87" s="9"/>
      <c r="W87" s="9">
        <v>20.66</v>
      </c>
      <c r="X87" s="39">
        <v>20.92</v>
      </c>
      <c r="Y87" s="11">
        <v>20.65</v>
      </c>
      <c r="Z87" s="39">
        <v>20.72</v>
      </c>
      <c r="AA87" s="39">
        <v>20.92</v>
      </c>
      <c r="AB87" s="11">
        <v>20.86</v>
      </c>
      <c r="AC87" s="9">
        <v>21.1</v>
      </c>
      <c r="AD87" s="9">
        <v>21.45</v>
      </c>
      <c r="AE87" s="11">
        <v>21.05</v>
      </c>
      <c r="AF87" s="39">
        <v>21.31</v>
      </c>
      <c r="AG87" s="57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</row>
    <row r="88" spans="13:66" x14ac:dyDescent="0.2">
      <c r="M88" s="1" t="s">
        <v>66</v>
      </c>
      <c r="N88" s="44">
        <v>42235</v>
      </c>
      <c r="O88" s="9">
        <v>50.96</v>
      </c>
      <c r="P88" s="9"/>
      <c r="Q88" s="9"/>
      <c r="R88" s="9"/>
      <c r="S88" s="9"/>
      <c r="T88" s="9"/>
      <c r="U88" s="9"/>
      <c r="V88" s="9"/>
      <c r="W88" s="9"/>
      <c r="X88" s="9">
        <v>50.79</v>
      </c>
      <c r="Y88" s="11">
        <v>55.42</v>
      </c>
      <c r="Z88" s="39">
        <v>55.46</v>
      </c>
      <c r="AA88" s="39">
        <v>55.91</v>
      </c>
      <c r="AB88" s="11">
        <v>55.89</v>
      </c>
      <c r="AC88" s="9">
        <v>56.08</v>
      </c>
      <c r="AD88" s="9">
        <v>56.9</v>
      </c>
      <c r="AE88" s="11">
        <v>56.25</v>
      </c>
      <c r="AF88" s="39">
        <v>56.18</v>
      </c>
      <c r="AG88" s="57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</row>
    <row r="89" spans="13:66" x14ac:dyDescent="0.2">
      <c r="M89" s="1" t="s">
        <v>67</v>
      </c>
      <c r="N89" s="44">
        <v>42243</v>
      </c>
      <c r="O89" s="9">
        <v>37.11</v>
      </c>
      <c r="P89" s="9"/>
      <c r="Q89" s="9"/>
      <c r="R89" s="9"/>
      <c r="S89" s="9"/>
      <c r="T89" s="9"/>
      <c r="U89" s="9"/>
      <c r="V89" s="9"/>
      <c r="W89" s="9"/>
      <c r="X89" s="9">
        <v>37.46</v>
      </c>
      <c r="Y89" s="39">
        <v>37.76</v>
      </c>
      <c r="Z89" s="11">
        <v>37.86</v>
      </c>
      <c r="AA89" s="39">
        <v>38.340000000000003</v>
      </c>
      <c r="AB89" s="9">
        <v>38.43</v>
      </c>
      <c r="AC89" s="11">
        <v>38.71</v>
      </c>
      <c r="AD89" s="9">
        <v>39.130000000000003</v>
      </c>
      <c r="AE89" s="9">
        <v>39.6</v>
      </c>
      <c r="AF89" s="11">
        <v>39.06</v>
      </c>
      <c r="AG89" s="57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</row>
    <row r="90" spans="13:66" x14ac:dyDescent="0.2">
      <c r="M90" s="1" t="s">
        <v>37</v>
      </c>
      <c r="N90" s="44">
        <v>42268</v>
      </c>
      <c r="O90" s="39">
        <v>58.49</v>
      </c>
      <c r="P90" s="9"/>
      <c r="Q90" s="9"/>
      <c r="R90" s="9"/>
      <c r="S90" s="9"/>
      <c r="T90" s="9"/>
      <c r="U90" s="9"/>
      <c r="V90" s="9"/>
      <c r="W90" s="9"/>
      <c r="X90" s="9"/>
      <c r="Y90" s="39">
        <v>58.79</v>
      </c>
      <c r="Z90" s="39">
        <v>59.54</v>
      </c>
      <c r="AA90" s="11">
        <v>65.040000000000006</v>
      </c>
      <c r="AB90" s="9">
        <v>65.37</v>
      </c>
      <c r="AC90" s="9">
        <v>65.59</v>
      </c>
      <c r="AD90" s="11">
        <v>65.319999999999993</v>
      </c>
      <c r="AE90" s="9">
        <v>65.459999999999994</v>
      </c>
      <c r="AF90" s="39">
        <v>66.75</v>
      </c>
      <c r="AG90" s="57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</row>
    <row r="91" spans="13:66" x14ac:dyDescent="0.2">
      <c r="M91" s="1" t="s">
        <v>38</v>
      </c>
      <c r="N91" s="44">
        <v>42278</v>
      </c>
      <c r="O91" s="39">
        <v>28.68</v>
      </c>
      <c r="P91" s="9"/>
      <c r="Q91" s="9"/>
      <c r="R91" s="9"/>
      <c r="S91" s="9"/>
      <c r="T91" s="9"/>
      <c r="U91" s="9"/>
      <c r="V91" s="9"/>
      <c r="W91" s="9"/>
      <c r="X91" s="9"/>
      <c r="Y91" s="39"/>
      <c r="Z91" s="39">
        <v>29.19</v>
      </c>
      <c r="AA91" s="39">
        <v>29.65</v>
      </c>
      <c r="AB91" s="11">
        <v>30.02</v>
      </c>
      <c r="AC91" s="9">
        <v>29.98</v>
      </c>
      <c r="AD91" s="9">
        <v>30.47</v>
      </c>
      <c r="AE91" s="11">
        <v>31.21</v>
      </c>
      <c r="AF91" s="39">
        <v>31.45</v>
      </c>
      <c r="AG91" s="57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</row>
    <row r="92" spans="13:66" x14ac:dyDescent="0.2">
      <c r="M92" s="1" t="s">
        <v>39</v>
      </c>
      <c r="N92" s="44">
        <v>42306</v>
      </c>
      <c r="O92" s="39">
        <v>35.78</v>
      </c>
      <c r="P92" s="9"/>
      <c r="Q92" s="9"/>
      <c r="R92" s="9"/>
      <c r="S92" s="9"/>
      <c r="T92" s="9"/>
      <c r="U92" s="9"/>
      <c r="V92" s="9"/>
      <c r="W92" s="9"/>
      <c r="X92" s="9"/>
      <c r="Y92" s="39"/>
      <c r="Z92" s="39">
        <f>ROUND(Z35/10000,2)</f>
        <v>35.96</v>
      </c>
      <c r="AA92" s="39">
        <v>36.15</v>
      </c>
      <c r="AB92" s="11">
        <v>36.43</v>
      </c>
      <c r="AC92" s="9">
        <v>36.450000000000003</v>
      </c>
      <c r="AD92" s="9">
        <v>36.65</v>
      </c>
      <c r="AE92" s="11">
        <v>36.85</v>
      </c>
      <c r="AF92" s="39">
        <v>37.409999999999997</v>
      </c>
      <c r="AG92" s="57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</row>
    <row r="93" spans="13:66" x14ac:dyDescent="0.2">
      <c r="M93" s="1" t="s">
        <v>71</v>
      </c>
      <c r="N93" s="44">
        <v>42306</v>
      </c>
      <c r="O93" s="39">
        <v>21.18</v>
      </c>
      <c r="P93" s="9"/>
      <c r="Q93" s="9"/>
      <c r="R93" s="9"/>
      <c r="S93" s="9"/>
      <c r="T93" s="9"/>
      <c r="U93" s="9"/>
      <c r="V93" s="9"/>
      <c r="W93" s="9"/>
      <c r="X93" s="9"/>
      <c r="Y93" s="39"/>
      <c r="Z93" s="39">
        <f>ROUND(Z36/10000,2)</f>
        <v>21.26</v>
      </c>
      <c r="AA93" s="39">
        <v>21.49</v>
      </c>
      <c r="AB93" s="11">
        <v>22.67</v>
      </c>
      <c r="AC93" s="9">
        <v>22.91</v>
      </c>
      <c r="AD93" s="9">
        <v>23.35</v>
      </c>
      <c r="AE93" s="11">
        <v>23.1</v>
      </c>
      <c r="AF93" s="39">
        <v>23.42</v>
      </c>
      <c r="AG93" s="57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</row>
    <row r="94" spans="13:66" x14ac:dyDescent="0.2">
      <c r="M94" s="1" t="s">
        <v>73</v>
      </c>
      <c r="N94" s="44">
        <v>42320</v>
      </c>
      <c r="O94" s="39">
        <v>115</v>
      </c>
      <c r="P94" s="9"/>
      <c r="Q94" s="9"/>
      <c r="R94" s="9"/>
      <c r="S94" s="9"/>
      <c r="T94" s="9"/>
      <c r="U94" s="9"/>
      <c r="V94" s="9"/>
      <c r="W94" s="9"/>
      <c r="X94" s="9"/>
      <c r="Y94" s="9"/>
      <c r="Z94" s="58"/>
      <c r="AA94" s="39">
        <v>117.18</v>
      </c>
      <c r="AB94" s="9">
        <v>120.97</v>
      </c>
      <c r="AC94" s="11">
        <v>138.69</v>
      </c>
      <c r="AD94" s="9">
        <v>142.25</v>
      </c>
      <c r="AE94" s="9">
        <v>143.76</v>
      </c>
      <c r="AF94" s="11">
        <v>141.29</v>
      </c>
      <c r="AG94" s="57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</row>
    <row r="95" spans="13:66" x14ac:dyDescent="0.2">
      <c r="M95" s="1" t="s">
        <v>68</v>
      </c>
      <c r="N95" s="44">
        <v>42333</v>
      </c>
      <c r="O95" s="39">
        <v>46.61</v>
      </c>
      <c r="P95" s="9"/>
      <c r="Q95" s="9"/>
      <c r="R95" s="9"/>
      <c r="S95" s="9"/>
      <c r="T95" s="9"/>
      <c r="U95" s="9"/>
      <c r="V95" s="9"/>
      <c r="W95" s="9"/>
      <c r="X95" s="9"/>
      <c r="Y95" s="9"/>
      <c r="Z95" s="58"/>
      <c r="AA95" s="39">
        <v>47.63</v>
      </c>
      <c r="AB95" s="9">
        <v>48.94</v>
      </c>
      <c r="AC95" s="11">
        <v>53.25</v>
      </c>
      <c r="AD95" s="9">
        <v>55.12</v>
      </c>
      <c r="AE95" s="9">
        <v>56.31</v>
      </c>
      <c r="AF95" s="11">
        <v>53.77</v>
      </c>
      <c r="AG95" s="57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</row>
    <row r="96" spans="13:66" x14ac:dyDescent="0.2">
      <c r="M96" s="1" t="s">
        <v>69</v>
      </c>
      <c r="N96" s="44">
        <v>42320</v>
      </c>
      <c r="O96" s="39">
        <v>23.75</v>
      </c>
      <c r="P96" s="9"/>
      <c r="Q96" s="9"/>
      <c r="R96" s="9"/>
      <c r="S96" s="9"/>
      <c r="T96" s="9"/>
      <c r="U96" s="9"/>
      <c r="V96" s="9"/>
      <c r="W96" s="9"/>
      <c r="X96" s="9"/>
      <c r="Y96" s="9"/>
      <c r="Z96" s="58"/>
      <c r="AA96" s="39">
        <v>24.06</v>
      </c>
      <c r="AB96" s="9">
        <v>24.13</v>
      </c>
      <c r="AC96" s="11">
        <v>24.22</v>
      </c>
      <c r="AD96" s="9">
        <v>24.51</v>
      </c>
      <c r="AE96" s="9">
        <v>24.81</v>
      </c>
      <c r="AF96" s="11">
        <v>24.63</v>
      </c>
      <c r="AG96" s="57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</row>
    <row r="97" spans="13:66" x14ac:dyDescent="0.2">
      <c r="M97" s="1" t="s">
        <v>70</v>
      </c>
      <c r="N97" s="44">
        <v>42324</v>
      </c>
      <c r="O97" s="39">
        <v>54.83</v>
      </c>
      <c r="P97" s="9"/>
      <c r="Q97" s="9"/>
      <c r="R97" s="9"/>
      <c r="S97" s="9"/>
      <c r="T97" s="9"/>
      <c r="U97" s="9"/>
      <c r="V97" s="9"/>
      <c r="W97" s="9"/>
      <c r="X97" s="9"/>
      <c r="Y97" s="9"/>
      <c r="Z97" s="58"/>
      <c r="AA97" s="39">
        <v>55.76</v>
      </c>
      <c r="AB97" s="9">
        <v>56.48</v>
      </c>
      <c r="AC97" s="11">
        <v>64.760000000000005</v>
      </c>
      <c r="AD97" s="9">
        <v>65.13</v>
      </c>
      <c r="AE97" s="9">
        <v>65.8</v>
      </c>
      <c r="AF97" s="11">
        <v>65.099999999999994</v>
      </c>
      <c r="AG97" s="57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</row>
    <row r="98" spans="13:66" x14ac:dyDescent="0.2">
      <c r="M98" s="1" t="s">
        <v>72</v>
      </c>
      <c r="N98" s="44">
        <v>42328</v>
      </c>
      <c r="O98" s="39">
        <v>84.31</v>
      </c>
      <c r="P98" s="9"/>
      <c r="Q98" s="9"/>
      <c r="R98" s="53"/>
      <c r="S98" s="9"/>
      <c r="T98" s="9"/>
      <c r="U98" s="9"/>
      <c r="V98" s="9"/>
      <c r="W98" s="9"/>
      <c r="X98" s="9"/>
      <c r="Y98" s="9"/>
      <c r="Z98" s="58"/>
      <c r="AA98" s="39">
        <v>85.36</v>
      </c>
      <c r="AB98" s="9">
        <v>85.76</v>
      </c>
      <c r="AC98" s="11">
        <v>95.75</v>
      </c>
      <c r="AD98" s="9">
        <v>96.23</v>
      </c>
      <c r="AE98" s="9">
        <v>96.1</v>
      </c>
      <c r="AF98" s="11">
        <v>95.23</v>
      </c>
      <c r="AG98" s="57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</row>
    <row r="99" spans="13:66" x14ac:dyDescent="0.2">
      <c r="M99" s="1" t="s">
        <v>74</v>
      </c>
      <c r="N99" s="44">
        <v>42339</v>
      </c>
      <c r="O99" s="39">
        <v>42.74</v>
      </c>
      <c r="P99" s="9"/>
      <c r="Q99" s="9"/>
      <c r="R99" s="53"/>
      <c r="S99" s="9"/>
      <c r="T99" s="9"/>
      <c r="U99" s="9"/>
      <c r="V99" s="9"/>
      <c r="W99" s="9"/>
      <c r="X99" s="9"/>
      <c r="Y99" s="9"/>
      <c r="Z99" s="9"/>
      <c r="AA99" s="9"/>
      <c r="AB99" s="9">
        <v>43.27</v>
      </c>
      <c r="AC99" s="9">
        <v>43.62</v>
      </c>
      <c r="AD99" s="11">
        <v>48.16</v>
      </c>
      <c r="AE99" s="9">
        <v>48.3</v>
      </c>
      <c r="AF99" s="39">
        <v>50.03</v>
      </c>
      <c r="AG99" s="57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</row>
    <row r="100" spans="13:66" x14ac:dyDescent="0.2">
      <c r="M100" s="1" t="s">
        <v>75</v>
      </c>
      <c r="N100" s="44">
        <v>42359</v>
      </c>
      <c r="O100" s="39">
        <v>86.5</v>
      </c>
      <c r="P100" s="9"/>
      <c r="Q100" s="9"/>
      <c r="R100" s="53"/>
      <c r="S100" s="9"/>
      <c r="T100" s="9"/>
      <c r="U100" s="9"/>
      <c r="V100" s="9"/>
      <c r="W100" s="9"/>
      <c r="X100" s="9"/>
      <c r="Y100" s="9"/>
      <c r="Z100" s="9"/>
      <c r="AA100" s="9"/>
      <c r="AB100" s="9">
        <v>87.61</v>
      </c>
      <c r="AC100" s="9">
        <v>88.81</v>
      </c>
      <c r="AD100" s="11">
        <v>91.27</v>
      </c>
      <c r="AE100" s="9">
        <v>92.59</v>
      </c>
      <c r="AF100" s="39">
        <v>93.84</v>
      </c>
      <c r="AG100" s="57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</row>
    <row r="101" spans="13:66" x14ac:dyDescent="0.2">
      <c r="M101" s="1" t="s">
        <v>77</v>
      </c>
      <c r="N101" s="44">
        <v>42347</v>
      </c>
      <c r="O101" s="39">
        <v>59.03</v>
      </c>
      <c r="P101" s="9"/>
      <c r="Q101" s="9"/>
      <c r="R101" s="53"/>
      <c r="S101" s="9"/>
      <c r="T101" s="9"/>
      <c r="U101" s="9"/>
      <c r="V101" s="9"/>
      <c r="W101" s="9"/>
      <c r="X101" s="9"/>
      <c r="Y101" s="9"/>
      <c r="Z101" s="9"/>
      <c r="AA101" s="9"/>
      <c r="AB101" s="9">
        <v>59.4</v>
      </c>
      <c r="AC101" s="9">
        <v>59.62</v>
      </c>
      <c r="AD101" s="11">
        <v>63.88</v>
      </c>
      <c r="AE101" s="9">
        <v>63.98</v>
      </c>
      <c r="AF101" s="39">
        <v>65.2</v>
      </c>
      <c r="AG101" s="57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</row>
    <row r="102" spans="13:66" x14ac:dyDescent="0.2">
      <c r="M102" s="1" t="s">
        <v>40</v>
      </c>
      <c r="N102" s="44">
        <v>42356</v>
      </c>
      <c r="O102" s="39">
        <v>65.63</v>
      </c>
      <c r="P102" s="9"/>
      <c r="Q102" s="9"/>
      <c r="R102" s="53"/>
      <c r="S102" s="9"/>
      <c r="T102" s="9"/>
      <c r="U102" s="9"/>
      <c r="V102" s="9"/>
      <c r="W102" s="9"/>
      <c r="X102" s="9"/>
      <c r="Y102" s="9"/>
      <c r="Z102" s="9"/>
      <c r="AA102" s="9"/>
      <c r="AB102" s="9">
        <v>65.739999999999995</v>
      </c>
      <c r="AC102" s="9">
        <v>65.59</v>
      </c>
      <c r="AD102" s="11">
        <v>76.459999999999994</v>
      </c>
      <c r="AE102" s="9">
        <v>76.06</v>
      </c>
      <c r="AF102" s="39">
        <v>76.53</v>
      </c>
      <c r="AG102" s="57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</row>
    <row r="103" spans="13:66" x14ac:dyDescent="0.2">
      <c r="M103" s="1" t="s">
        <v>76</v>
      </c>
      <c r="N103" s="44">
        <v>42361</v>
      </c>
      <c r="O103" s="39">
        <v>35.369999999999997</v>
      </c>
      <c r="P103" s="9"/>
      <c r="Q103" s="9"/>
      <c r="R103" s="53"/>
      <c r="S103" s="9"/>
      <c r="T103" s="9"/>
      <c r="U103" s="9"/>
      <c r="V103" s="9"/>
      <c r="W103" s="9"/>
      <c r="X103" s="9"/>
      <c r="Y103" s="9"/>
      <c r="Z103" s="9"/>
      <c r="AA103" s="9"/>
      <c r="AB103" s="9">
        <f>ROUND(AB46/10000,2)</f>
        <v>35.6</v>
      </c>
      <c r="AC103" s="9">
        <v>35.74</v>
      </c>
      <c r="AD103" s="11">
        <v>37.58</v>
      </c>
      <c r="AE103" s="9">
        <v>37.630000000000003</v>
      </c>
      <c r="AF103" s="39">
        <v>38.35</v>
      </c>
      <c r="AG103" s="57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</row>
    <row r="104" spans="13:66" x14ac:dyDescent="0.2">
      <c r="M104" s="1" t="s">
        <v>41</v>
      </c>
      <c r="N104" s="44">
        <v>42397</v>
      </c>
      <c r="O104" s="39">
        <v>98.36</v>
      </c>
      <c r="P104" s="9"/>
      <c r="Q104" s="9"/>
      <c r="R104" s="53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>
        <f>ROUND(AC47/10000,2)</f>
        <v>98.08</v>
      </c>
      <c r="AD104" s="9">
        <v>98.77</v>
      </c>
      <c r="AE104" s="11">
        <v>99.65</v>
      </c>
      <c r="AF104" s="39">
        <v>100.51</v>
      </c>
      <c r="AG104" s="57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</row>
    <row r="105" spans="13:66" x14ac:dyDescent="0.2">
      <c r="M105" s="1" t="s">
        <v>78</v>
      </c>
      <c r="N105" s="44">
        <v>42396</v>
      </c>
      <c r="O105" s="39">
        <v>86.53</v>
      </c>
      <c r="P105" s="9"/>
      <c r="Q105" s="9"/>
      <c r="R105" s="53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>
        <f>ROUND(AC48/10000,2)</f>
        <v>85.48</v>
      </c>
      <c r="AD105" s="9">
        <v>87.1</v>
      </c>
      <c r="AE105" s="11">
        <v>101.89</v>
      </c>
      <c r="AF105" s="39">
        <v>103.24</v>
      </c>
      <c r="AG105" s="57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</row>
    <row r="106" spans="13:66" x14ac:dyDescent="0.2">
      <c r="M106" s="1" t="s">
        <v>42</v>
      </c>
      <c r="N106" s="44">
        <v>42402</v>
      </c>
      <c r="O106" s="39">
        <v>45.98</v>
      </c>
      <c r="P106" s="9"/>
      <c r="Q106" s="9"/>
      <c r="R106" s="53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>
        <v>46.21</v>
      </c>
      <c r="AE106" s="9">
        <v>46.09</v>
      </c>
      <c r="AF106" s="11">
        <v>45.77</v>
      </c>
      <c r="AG106" s="57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</row>
    <row r="107" spans="13:66" x14ac:dyDescent="0.2">
      <c r="M107" s="1" t="s">
        <v>43</v>
      </c>
      <c r="N107" s="44">
        <v>42404</v>
      </c>
      <c r="O107" s="39">
        <v>51.84</v>
      </c>
      <c r="P107" s="9"/>
      <c r="Q107" s="9"/>
      <c r="R107" s="53"/>
      <c r="S107" s="9"/>
      <c r="T107" s="9"/>
      <c r="U107" s="9"/>
      <c r="V107" s="9"/>
      <c r="W107" s="9"/>
      <c r="X107" s="9"/>
      <c r="Y107" s="39"/>
      <c r="Z107" s="39"/>
      <c r="AA107" s="39"/>
      <c r="AB107" s="9"/>
      <c r="AC107" s="9"/>
      <c r="AD107" s="9">
        <v>52.16</v>
      </c>
      <c r="AE107" s="9">
        <v>52.66</v>
      </c>
      <c r="AF107" s="11">
        <v>66.72</v>
      </c>
      <c r="AG107" s="57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</row>
    <row r="108" spans="13:66" x14ac:dyDescent="0.2">
      <c r="M108" s="1" t="s">
        <v>44</v>
      </c>
      <c r="N108" s="44">
        <v>42418</v>
      </c>
      <c r="O108" s="39">
        <v>120.07</v>
      </c>
      <c r="P108" s="2"/>
      <c r="Q108" s="9"/>
      <c r="R108" s="53"/>
      <c r="S108" s="9"/>
      <c r="T108" s="9"/>
      <c r="U108" s="2"/>
      <c r="V108" s="2"/>
      <c r="W108" s="2"/>
      <c r="AA108" s="39"/>
      <c r="AB108" s="9"/>
      <c r="AC108" s="9"/>
      <c r="AD108" s="9">
        <v>121</v>
      </c>
      <c r="AE108" s="9">
        <v>122.36</v>
      </c>
      <c r="AF108" s="11">
        <v>124.77</v>
      </c>
      <c r="AG108" s="57"/>
      <c r="AH108" s="9"/>
    </row>
    <row r="109" spans="13:66" x14ac:dyDescent="0.2">
      <c r="M109" s="1" t="s">
        <v>79</v>
      </c>
      <c r="N109" s="44">
        <v>42460</v>
      </c>
      <c r="O109" s="39">
        <v>48.66</v>
      </c>
      <c r="P109" s="2"/>
      <c r="Q109" s="9"/>
      <c r="R109" s="53"/>
      <c r="S109" s="9"/>
      <c r="T109" s="9"/>
      <c r="U109" s="2"/>
      <c r="V109" s="2"/>
      <c r="W109" s="2"/>
      <c r="AA109" s="39"/>
      <c r="AB109" s="9"/>
      <c r="AC109" s="9"/>
      <c r="AD109" s="9"/>
      <c r="AE109" s="9">
        <v>50.44</v>
      </c>
      <c r="AF109" s="39">
        <v>50.63</v>
      </c>
      <c r="AG109" s="57"/>
      <c r="AH109" s="9"/>
    </row>
    <row r="110" spans="13:66" x14ac:dyDescent="0.2">
      <c r="M110" s="1" t="s">
        <v>80</v>
      </c>
      <c r="N110" s="44">
        <v>42460</v>
      </c>
      <c r="O110" s="39">
        <v>103.73</v>
      </c>
      <c r="P110" s="2"/>
      <c r="Q110" s="9"/>
      <c r="R110" s="53"/>
      <c r="S110" s="9"/>
      <c r="T110" s="9"/>
      <c r="U110" s="2"/>
      <c r="V110" s="2"/>
      <c r="W110" s="2"/>
      <c r="AA110" s="39"/>
      <c r="AB110" s="9"/>
      <c r="AC110" s="9"/>
      <c r="AD110" s="9"/>
      <c r="AE110" s="9">
        <v>105.21</v>
      </c>
      <c r="AF110" s="39">
        <v>105.93</v>
      </c>
      <c r="AG110" s="57"/>
      <c r="AH110" s="9"/>
    </row>
    <row r="111" spans="13:66" x14ac:dyDescent="0.2">
      <c r="M111" s="1" t="s">
        <v>45</v>
      </c>
      <c r="N111" s="44">
        <v>42479</v>
      </c>
      <c r="O111" s="39">
        <v>52.8</v>
      </c>
      <c r="P111" s="2"/>
      <c r="Q111" s="9"/>
      <c r="R111" s="53"/>
      <c r="S111" s="9"/>
      <c r="T111" s="9"/>
      <c r="U111" s="2"/>
      <c r="V111" s="2"/>
      <c r="W111" s="2"/>
      <c r="AA111" s="39"/>
      <c r="AB111" s="9"/>
      <c r="AC111" s="9"/>
      <c r="AD111" s="9"/>
      <c r="AE111" s="9"/>
      <c r="AF111" s="39">
        <v>53.3</v>
      </c>
      <c r="AG111" s="57"/>
      <c r="AH111" s="9"/>
    </row>
    <row r="112" spans="13:66" x14ac:dyDescent="0.2">
      <c r="M112" s="1" t="s">
        <v>81</v>
      </c>
      <c r="N112" s="44">
        <v>42466</v>
      </c>
      <c r="O112" s="39">
        <v>126.4</v>
      </c>
      <c r="P112" s="2"/>
      <c r="Q112" s="9"/>
      <c r="R112" s="53"/>
      <c r="S112" s="9"/>
      <c r="T112" s="9"/>
      <c r="U112" s="2"/>
      <c r="V112" s="2"/>
      <c r="W112" s="2"/>
      <c r="AA112" s="39"/>
      <c r="AB112" s="9"/>
      <c r="AC112" s="9"/>
      <c r="AD112" s="9"/>
      <c r="AE112" s="9"/>
      <c r="AF112" s="39">
        <v>123.3</v>
      </c>
      <c r="AG112" s="57"/>
      <c r="AH112" s="9"/>
    </row>
    <row r="113" spans="13:33" x14ac:dyDescent="0.2">
      <c r="N113" s="44"/>
      <c r="O113" s="8"/>
      <c r="P113" s="2"/>
      <c r="Q113" s="9"/>
      <c r="R113" s="53"/>
      <c r="S113" s="9"/>
      <c r="T113" s="9"/>
      <c r="U113" s="2"/>
      <c r="V113" s="2"/>
      <c r="W113" s="2"/>
      <c r="AA113" s="39"/>
      <c r="AB113" s="9"/>
      <c r="AD113" s="9"/>
      <c r="AE113" s="9"/>
      <c r="AF113" s="39"/>
    </row>
    <row r="114" spans="13:33" x14ac:dyDescent="0.2">
      <c r="M114" s="7" t="s">
        <v>4</v>
      </c>
      <c r="N114" s="45"/>
      <c r="O114" s="8"/>
      <c r="P114" s="2"/>
      <c r="Q114" s="2"/>
      <c r="R114" s="2"/>
      <c r="S114" s="2"/>
      <c r="T114" s="2"/>
      <c r="U114" s="2"/>
      <c r="V114" s="2"/>
      <c r="W114" s="2"/>
      <c r="AD114" s="9"/>
      <c r="AE114" s="9"/>
      <c r="AF114" s="9"/>
    </row>
    <row r="115" spans="13:33" x14ac:dyDescent="0.2">
      <c r="M115" s="7" t="s">
        <v>14</v>
      </c>
      <c r="N115" s="45"/>
      <c r="O115" s="8"/>
      <c r="P115" s="2"/>
      <c r="Q115" s="2"/>
      <c r="R115" s="2"/>
      <c r="S115" s="2"/>
      <c r="T115" s="2"/>
      <c r="U115" s="2"/>
      <c r="V115" s="2"/>
      <c r="W115" s="2"/>
    </row>
    <row r="116" spans="13:33" x14ac:dyDescent="0.2">
      <c r="M116" s="7" t="s">
        <v>12</v>
      </c>
      <c r="N116" s="45"/>
      <c r="O116" s="8"/>
      <c r="P116" s="2"/>
      <c r="Q116" s="2"/>
      <c r="R116" s="2"/>
      <c r="S116" s="2"/>
      <c r="T116" s="2"/>
      <c r="U116" s="2"/>
      <c r="V116" s="2"/>
      <c r="W116" s="2"/>
    </row>
    <row r="117" spans="13:33" x14ac:dyDescent="0.2">
      <c r="M117" s="7"/>
      <c r="N117" s="45"/>
      <c r="O117" s="8"/>
      <c r="P117" s="2"/>
      <c r="Q117" s="2"/>
      <c r="R117" s="2"/>
      <c r="S117" s="2"/>
      <c r="T117" s="2"/>
      <c r="U117" s="2"/>
      <c r="V117" s="2"/>
      <c r="W117" s="2"/>
    </row>
    <row r="119" spans="13:33" ht="16" x14ac:dyDescent="0.2">
      <c r="M119" s="61" t="s">
        <v>9</v>
      </c>
      <c r="N119" s="61"/>
      <c r="O119" s="61"/>
      <c r="P119" s="61"/>
      <c r="Q119" s="61"/>
      <c r="R119" s="61"/>
      <c r="S119" s="61"/>
      <c r="T119" s="61"/>
      <c r="U119" s="61"/>
      <c r="V119" s="61"/>
      <c r="W119" s="61"/>
      <c r="X119" s="37"/>
      <c r="Y119" s="37"/>
      <c r="Z119" s="37"/>
      <c r="AA119" s="37"/>
      <c r="AB119" s="37"/>
      <c r="AC119" s="37"/>
      <c r="AD119" s="37"/>
      <c r="AE119" s="37"/>
      <c r="AF119" s="37"/>
    </row>
    <row r="120" spans="13:33" x14ac:dyDescent="0.2">
      <c r="M120" s="3" t="s">
        <v>0</v>
      </c>
      <c r="N120" s="43" t="s">
        <v>15</v>
      </c>
      <c r="O120" s="4" t="s">
        <v>1</v>
      </c>
      <c r="P120" s="6">
        <v>42009</v>
      </c>
      <c r="Q120" s="6">
        <v>42040</v>
      </c>
      <c r="R120" s="6">
        <v>42068</v>
      </c>
      <c r="S120" s="6">
        <v>42099</v>
      </c>
      <c r="T120" s="6">
        <v>42129</v>
      </c>
      <c r="U120" s="6">
        <v>42160</v>
      </c>
      <c r="V120" s="6">
        <v>42190</v>
      </c>
      <c r="W120" s="6">
        <v>42221</v>
      </c>
      <c r="X120" s="6">
        <v>42252</v>
      </c>
      <c r="Y120" s="6">
        <v>42282</v>
      </c>
      <c r="Z120" s="6">
        <v>42313</v>
      </c>
      <c r="AA120" s="6">
        <v>42343</v>
      </c>
      <c r="AB120" s="6">
        <v>42374</v>
      </c>
      <c r="AC120" s="6">
        <v>42405</v>
      </c>
      <c r="AD120" s="6">
        <v>42434</v>
      </c>
      <c r="AE120" s="6">
        <v>42465</v>
      </c>
      <c r="AF120" s="6">
        <v>42495</v>
      </c>
    </row>
    <row r="122" spans="13:33" x14ac:dyDescent="0.2">
      <c r="M122" s="1" t="s">
        <v>46</v>
      </c>
      <c r="N122" s="44">
        <v>41988</v>
      </c>
      <c r="O122" s="2">
        <v>222690</v>
      </c>
      <c r="P122" s="2">
        <v>224048</v>
      </c>
      <c r="Q122" s="2">
        <v>222266</v>
      </c>
      <c r="R122" s="10">
        <v>238724</v>
      </c>
      <c r="S122" s="2">
        <v>238622</v>
      </c>
      <c r="T122" s="2">
        <v>240579</v>
      </c>
      <c r="U122" s="2">
        <v>243226</v>
      </c>
      <c r="V122" s="10">
        <v>246983</v>
      </c>
      <c r="W122" s="2">
        <v>247945</v>
      </c>
      <c r="X122" s="38">
        <v>251305</v>
      </c>
      <c r="Y122" s="10">
        <v>251032</v>
      </c>
      <c r="Z122" s="38">
        <v>252261</v>
      </c>
      <c r="AA122" s="38">
        <v>256120</v>
      </c>
      <c r="AB122" s="10">
        <v>256701</v>
      </c>
      <c r="AC122" s="49">
        <v>258835.18578555319</v>
      </c>
      <c r="AD122" s="50">
        <v>261665</v>
      </c>
      <c r="AE122" s="55">
        <v>259130</v>
      </c>
      <c r="AF122" s="57">
        <v>263706</v>
      </c>
      <c r="AG122" s="39"/>
    </row>
    <row r="123" spans="13:33" x14ac:dyDescent="0.2">
      <c r="M123" s="1" t="s">
        <v>47</v>
      </c>
      <c r="N123" s="44">
        <v>42041</v>
      </c>
      <c r="O123" s="2">
        <v>258315</v>
      </c>
      <c r="P123" s="2"/>
      <c r="R123" s="2">
        <v>259255</v>
      </c>
      <c r="S123" s="2">
        <v>263325</v>
      </c>
      <c r="T123" s="10">
        <v>265000</v>
      </c>
      <c r="U123" s="2">
        <v>266855</v>
      </c>
      <c r="V123" s="2">
        <v>269565</v>
      </c>
      <c r="W123" s="10">
        <v>270000</v>
      </c>
      <c r="X123" s="38">
        <v>270833</v>
      </c>
      <c r="Y123" s="38">
        <v>272000</v>
      </c>
      <c r="Z123" s="10">
        <v>272000</v>
      </c>
      <c r="AA123" s="38">
        <v>277393</v>
      </c>
      <c r="AB123" s="2">
        <v>281664</v>
      </c>
      <c r="AC123" s="52">
        <v>282000</v>
      </c>
      <c r="AD123" s="50">
        <v>283832</v>
      </c>
      <c r="AE123" s="50">
        <v>282337</v>
      </c>
      <c r="AF123" s="55">
        <v>283000</v>
      </c>
      <c r="AG123" s="11"/>
    </row>
    <row r="124" spans="13:33" x14ac:dyDescent="0.2">
      <c r="M124" s="1" t="s">
        <v>48</v>
      </c>
      <c r="N124" s="44">
        <v>42051</v>
      </c>
      <c r="O124" s="2">
        <v>438000</v>
      </c>
      <c r="P124" s="2"/>
      <c r="Q124" s="2"/>
      <c r="R124" s="2">
        <v>441218</v>
      </c>
      <c r="S124" s="2">
        <v>439992</v>
      </c>
      <c r="T124" s="10">
        <v>537500</v>
      </c>
      <c r="U124" s="2">
        <v>544488</v>
      </c>
      <c r="V124" s="2">
        <v>545102</v>
      </c>
      <c r="W124" s="10">
        <v>560000</v>
      </c>
      <c r="X124" s="38">
        <v>558229</v>
      </c>
      <c r="Y124" s="38">
        <v>560607</v>
      </c>
      <c r="Z124" s="10">
        <v>600000</v>
      </c>
      <c r="AA124" s="38">
        <v>606424</v>
      </c>
      <c r="AB124" s="2">
        <v>617538</v>
      </c>
      <c r="AC124" s="52">
        <v>620000</v>
      </c>
      <c r="AD124" s="50">
        <v>631687</v>
      </c>
      <c r="AE124" s="50">
        <v>636221</v>
      </c>
      <c r="AF124" s="55">
        <v>630000</v>
      </c>
      <c r="AG124" s="11"/>
    </row>
    <row r="125" spans="13:33" x14ac:dyDescent="0.2">
      <c r="M125" s="1" t="s">
        <v>49</v>
      </c>
      <c r="N125" s="44">
        <v>42069</v>
      </c>
      <c r="O125" s="2">
        <v>165000</v>
      </c>
      <c r="P125" s="2"/>
      <c r="Q125" s="2"/>
      <c r="S125" s="2">
        <v>168247</v>
      </c>
      <c r="T125" s="2">
        <v>169255</v>
      </c>
      <c r="U125" s="10">
        <v>170000</v>
      </c>
      <c r="V125" s="2">
        <v>172644</v>
      </c>
      <c r="W125" s="2">
        <v>175050</v>
      </c>
      <c r="X125" s="10">
        <v>175000</v>
      </c>
      <c r="Y125" s="38">
        <v>177385</v>
      </c>
      <c r="Z125" s="38">
        <v>178328</v>
      </c>
      <c r="AA125" s="10">
        <v>180000</v>
      </c>
      <c r="AB125" s="2">
        <v>182334</v>
      </c>
      <c r="AC125" s="49">
        <v>182600.37703077754</v>
      </c>
      <c r="AD125" s="55">
        <v>185000</v>
      </c>
      <c r="AE125" s="50">
        <v>187758</v>
      </c>
      <c r="AF125" s="57">
        <v>191292</v>
      </c>
      <c r="AG125" s="39"/>
    </row>
    <row r="126" spans="13:33" x14ac:dyDescent="0.2">
      <c r="M126" s="1" t="s">
        <v>50</v>
      </c>
      <c r="N126" s="44">
        <v>42083</v>
      </c>
      <c r="O126" s="2">
        <v>280000</v>
      </c>
      <c r="P126" s="2"/>
      <c r="Q126" s="2"/>
      <c r="R126" s="2"/>
      <c r="S126" s="2">
        <v>281180</v>
      </c>
      <c r="T126" s="2">
        <v>281255</v>
      </c>
      <c r="U126" s="10">
        <v>300000</v>
      </c>
      <c r="V126" s="2">
        <v>299976</v>
      </c>
      <c r="W126" s="2">
        <v>301345</v>
      </c>
      <c r="X126" s="10">
        <v>310000</v>
      </c>
      <c r="Y126" s="38">
        <v>311838</v>
      </c>
      <c r="Z126" s="38">
        <v>314806</v>
      </c>
      <c r="AA126" s="10">
        <v>315000</v>
      </c>
      <c r="AB126" s="2">
        <v>316883</v>
      </c>
      <c r="AC126" s="49">
        <v>316898.33815510105</v>
      </c>
      <c r="AD126" s="55">
        <v>320000</v>
      </c>
      <c r="AE126" s="50">
        <v>322892</v>
      </c>
      <c r="AF126" s="57">
        <v>325429</v>
      </c>
      <c r="AG126" s="39"/>
    </row>
    <row r="127" spans="13:33" x14ac:dyDescent="0.2">
      <c r="M127" s="1" t="s">
        <v>51</v>
      </c>
      <c r="N127" s="44">
        <v>42111</v>
      </c>
      <c r="O127" s="2">
        <v>265000</v>
      </c>
      <c r="P127" s="2"/>
      <c r="Q127" s="2"/>
      <c r="R127" s="2"/>
      <c r="S127" s="2"/>
      <c r="T127" s="2">
        <v>265392</v>
      </c>
      <c r="U127" s="2">
        <v>267515</v>
      </c>
      <c r="V127" s="10">
        <v>267500</v>
      </c>
      <c r="W127" s="2">
        <v>264489</v>
      </c>
      <c r="X127" s="38">
        <v>266010</v>
      </c>
      <c r="Y127" s="10">
        <v>270000</v>
      </c>
      <c r="Z127" s="38">
        <v>271064</v>
      </c>
      <c r="AA127" s="38">
        <v>276329</v>
      </c>
      <c r="AB127" s="10">
        <v>277000</v>
      </c>
      <c r="AC127" s="49">
        <v>281572.99202374328</v>
      </c>
      <c r="AD127" s="57">
        <v>283765</v>
      </c>
      <c r="AE127" s="55">
        <v>285000</v>
      </c>
      <c r="AF127" s="57">
        <v>286035</v>
      </c>
      <c r="AG127" s="39"/>
    </row>
    <row r="128" spans="13:33" x14ac:dyDescent="0.2">
      <c r="M128" s="1" t="s">
        <v>52</v>
      </c>
      <c r="N128" s="44">
        <v>42129</v>
      </c>
      <c r="O128" s="2">
        <v>185000</v>
      </c>
      <c r="P128" s="2"/>
      <c r="Q128" s="2"/>
      <c r="R128" s="2"/>
      <c r="S128" s="2"/>
      <c r="T128" s="2"/>
      <c r="U128" s="2">
        <v>185555</v>
      </c>
      <c r="V128" s="2">
        <v>187854</v>
      </c>
      <c r="W128" s="10">
        <v>187500</v>
      </c>
      <c r="X128" s="38">
        <v>189342</v>
      </c>
      <c r="Y128" s="38">
        <v>191035</v>
      </c>
      <c r="Z128" s="10">
        <v>192000</v>
      </c>
      <c r="AA128" s="38">
        <v>194628</v>
      </c>
      <c r="AB128" s="2">
        <v>195303</v>
      </c>
      <c r="AC128" s="52">
        <v>196000</v>
      </c>
      <c r="AD128" s="50">
        <v>198779</v>
      </c>
      <c r="AE128" s="50">
        <v>201816</v>
      </c>
      <c r="AF128" s="55">
        <v>198000</v>
      </c>
      <c r="AG128" s="11"/>
    </row>
    <row r="129" spans="13:33" x14ac:dyDescent="0.2">
      <c r="M129" s="1" t="s">
        <v>53</v>
      </c>
      <c r="N129" s="44">
        <v>42125</v>
      </c>
      <c r="O129" s="2">
        <v>179950</v>
      </c>
      <c r="P129" s="2"/>
      <c r="Q129" s="2"/>
      <c r="R129" s="2"/>
      <c r="S129" s="2"/>
      <c r="T129" s="2"/>
      <c r="U129" s="2">
        <v>179950</v>
      </c>
      <c r="V129" s="2">
        <v>178889</v>
      </c>
      <c r="W129" s="10">
        <v>200000</v>
      </c>
      <c r="X129" s="38">
        <v>202706</v>
      </c>
      <c r="Y129" s="38">
        <v>204609</v>
      </c>
      <c r="Z129" s="10">
        <v>215000</v>
      </c>
      <c r="AA129" s="38">
        <v>217507</v>
      </c>
      <c r="AB129" s="2">
        <v>220798</v>
      </c>
      <c r="AC129" s="52">
        <v>222000</v>
      </c>
      <c r="AD129" s="50">
        <v>227420</v>
      </c>
      <c r="AE129" s="50">
        <v>230651</v>
      </c>
      <c r="AF129" s="55">
        <v>224000</v>
      </c>
      <c r="AG129" s="11"/>
    </row>
    <row r="130" spans="13:33" x14ac:dyDescent="0.2">
      <c r="M130" s="1" t="s">
        <v>55</v>
      </c>
      <c r="N130" s="44">
        <v>42130</v>
      </c>
      <c r="O130" s="2">
        <v>225000</v>
      </c>
      <c r="P130" s="2"/>
      <c r="Q130" s="2"/>
      <c r="R130" s="2"/>
      <c r="S130" s="2"/>
      <c r="T130" s="2"/>
      <c r="U130" s="2">
        <v>225675</v>
      </c>
      <c r="V130" s="2">
        <v>228471</v>
      </c>
      <c r="W130" s="10">
        <v>227500</v>
      </c>
      <c r="X130" s="38">
        <v>229735</v>
      </c>
      <c r="Y130" s="38">
        <v>231789</v>
      </c>
      <c r="Z130" s="10">
        <v>232000</v>
      </c>
      <c r="AA130" s="38">
        <v>235175</v>
      </c>
      <c r="AB130" s="2">
        <v>235991</v>
      </c>
      <c r="AC130" s="52">
        <v>237000</v>
      </c>
      <c r="AD130" s="50">
        <v>240360</v>
      </c>
      <c r="AE130" s="50">
        <v>244033</v>
      </c>
      <c r="AF130" s="55">
        <v>238500</v>
      </c>
      <c r="AG130" s="11"/>
    </row>
    <row r="131" spans="13:33" x14ac:dyDescent="0.2">
      <c r="M131" s="1" t="s">
        <v>54</v>
      </c>
      <c r="N131" s="44">
        <v>42146</v>
      </c>
      <c r="O131" s="2">
        <v>245000</v>
      </c>
      <c r="P131" s="2"/>
      <c r="Q131" s="2"/>
      <c r="R131" s="2"/>
      <c r="S131" s="2"/>
      <c r="T131" s="2"/>
      <c r="U131" s="2">
        <v>247450</v>
      </c>
      <c r="V131" s="2">
        <v>252513</v>
      </c>
      <c r="W131" s="10">
        <v>252500</v>
      </c>
      <c r="X131" s="38">
        <v>256371</v>
      </c>
      <c r="Y131" s="38">
        <v>256773</v>
      </c>
      <c r="Z131" s="10">
        <v>257000</v>
      </c>
      <c r="AA131" s="38">
        <v>261516</v>
      </c>
      <c r="AB131" s="2">
        <v>261974</v>
      </c>
      <c r="AC131" s="52">
        <v>263000</v>
      </c>
      <c r="AD131" s="50">
        <v>268585</v>
      </c>
      <c r="AE131" s="50">
        <v>269300</v>
      </c>
      <c r="AF131" s="55">
        <v>275000</v>
      </c>
      <c r="AG131" s="11"/>
    </row>
    <row r="132" spans="13:33" x14ac:dyDescent="0.2">
      <c r="M132" s="1" t="s">
        <v>57</v>
      </c>
      <c r="N132" s="44">
        <v>42160</v>
      </c>
      <c r="O132" s="2">
        <v>204540</v>
      </c>
      <c r="P132" s="2"/>
      <c r="Q132" s="2"/>
      <c r="R132" s="2"/>
      <c r="S132" s="2"/>
      <c r="T132" s="2"/>
      <c r="U132" s="2"/>
      <c r="V132" s="2">
        <v>204524</v>
      </c>
      <c r="W132" s="2">
        <v>205457</v>
      </c>
      <c r="X132" s="10">
        <v>206140</v>
      </c>
      <c r="Y132" s="38">
        <v>207362</v>
      </c>
      <c r="Z132" s="38">
        <v>209336</v>
      </c>
      <c r="AA132" s="10">
        <v>208546</v>
      </c>
      <c r="AB132" s="2">
        <v>209792</v>
      </c>
      <c r="AC132" s="49">
        <v>209802.79628220224</v>
      </c>
      <c r="AD132" s="55">
        <v>210952</v>
      </c>
      <c r="AE132" s="50">
        <v>212859</v>
      </c>
      <c r="AF132" s="57">
        <v>214531</v>
      </c>
      <c r="AG132" s="39"/>
    </row>
    <row r="133" spans="13:33" x14ac:dyDescent="0.2">
      <c r="M133" s="1" t="s">
        <v>56</v>
      </c>
      <c r="N133" s="44">
        <v>42160</v>
      </c>
      <c r="O133" s="2">
        <v>161000</v>
      </c>
      <c r="P133" s="2"/>
      <c r="Q133" s="2"/>
      <c r="R133" s="2"/>
      <c r="S133" s="2"/>
      <c r="T133" s="2"/>
      <c r="U133" s="2"/>
      <c r="V133" s="2">
        <v>162995</v>
      </c>
      <c r="W133" s="2">
        <v>165457</v>
      </c>
      <c r="X133" s="10">
        <v>166000</v>
      </c>
      <c r="Y133" s="38">
        <v>167484</v>
      </c>
      <c r="Z133" s="38">
        <v>167995</v>
      </c>
      <c r="AA133" s="10">
        <v>170000</v>
      </c>
      <c r="AB133" s="2">
        <v>170590</v>
      </c>
      <c r="AC133" s="49">
        <v>174318.0155621164</v>
      </c>
      <c r="AD133" s="55">
        <v>180000</v>
      </c>
      <c r="AE133" s="50">
        <v>182750</v>
      </c>
      <c r="AF133" s="57">
        <v>184299</v>
      </c>
      <c r="AG133" s="39"/>
    </row>
    <row r="134" spans="13:33" x14ac:dyDescent="0.2">
      <c r="M134" s="1" t="s">
        <v>35</v>
      </c>
      <c r="N134" s="44">
        <v>42170</v>
      </c>
      <c r="O134" s="2">
        <v>165000</v>
      </c>
      <c r="P134" s="2"/>
      <c r="Q134" s="2"/>
      <c r="R134" s="2"/>
      <c r="S134" s="2"/>
      <c r="T134" s="2"/>
      <c r="U134" s="2"/>
      <c r="V134" s="2">
        <v>168376</v>
      </c>
      <c r="W134" s="2">
        <v>168715</v>
      </c>
      <c r="X134" s="10">
        <v>168000</v>
      </c>
      <c r="Y134" s="38">
        <v>168264</v>
      </c>
      <c r="Z134" s="38">
        <v>171534</v>
      </c>
      <c r="AA134" s="10">
        <v>172000</v>
      </c>
      <c r="AB134" s="2">
        <v>172301</v>
      </c>
      <c r="AC134" s="49">
        <v>172187.95547018433</v>
      </c>
      <c r="AD134" s="55">
        <v>173000</v>
      </c>
      <c r="AE134" s="50">
        <v>173461</v>
      </c>
      <c r="AF134" s="57">
        <v>175194</v>
      </c>
      <c r="AG134" s="39"/>
    </row>
    <row r="135" spans="13:33" x14ac:dyDescent="0.2">
      <c r="M135" s="1" t="s">
        <v>58</v>
      </c>
      <c r="N135" s="44">
        <v>42185</v>
      </c>
      <c r="O135" s="2">
        <v>182500</v>
      </c>
      <c r="P135" s="2"/>
      <c r="Q135" s="2"/>
      <c r="R135" s="2"/>
      <c r="S135" s="2"/>
      <c r="T135" s="2"/>
      <c r="U135" s="2"/>
      <c r="V135" s="2">
        <v>180780</v>
      </c>
      <c r="W135" s="2">
        <v>182359</v>
      </c>
      <c r="X135" s="10">
        <v>190000</v>
      </c>
      <c r="Y135" s="38">
        <v>191102</v>
      </c>
      <c r="Z135" s="38">
        <v>193310</v>
      </c>
      <c r="AA135" s="10">
        <v>195000</v>
      </c>
      <c r="AB135" s="2">
        <v>195483</v>
      </c>
      <c r="AC135" s="49">
        <v>196262.18965913611</v>
      </c>
      <c r="AD135" s="55">
        <v>200000</v>
      </c>
      <c r="AE135" s="50">
        <v>204069</v>
      </c>
      <c r="AF135" s="57">
        <v>205717</v>
      </c>
      <c r="AG135" s="39"/>
    </row>
    <row r="136" spans="13:33" x14ac:dyDescent="0.2">
      <c r="M136" s="1" t="s">
        <v>59</v>
      </c>
      <c r="N136" s="44">
        <v>42174</v>
      </c>
      <c r="O136" s="2">
        <v>230000</v>
      </c>
      <c r="P136" s="2"/>
      <c r="Q136" s="2"/>
      <c r="R136" s="2"/>
      <c r="S136" s="2"/>
      <c r="T136" s="2"/>
      <c r="U136" s="2"/>
      <c r="V136" s="2">
        <v>230972</v>
      </c>
      <c r="W136" s="2">
        <v>232856</v>
      </c>
      <c r="X136" s="10">
        <v>232500</v>
      </c>
      <c r="Y136" s="38">
        <v>234390</v>
      </c>
      <c r="Z136" s="38">
        <v>237127</v>
      </c>
      <c r="AA136" s="10">
        <v>240000</v>
      </c>
      <c r="AB136" s="2">
        <v>240344</v>
      </c>
      <c r="AC136" s="49">
        <v>243878.43277762557</v>
      </c>
      <c r="AD136" s="55">
        <v>250000</v>
      </c>
      <c r="AE136" s="50">
        <v>252998</v>
      </c>
      <c r="AF136" s="57">
        <v>258422</v>
      </c>
      <c r="AG136" s="39"/>
    </row>
    <row r="137" spans="13:33" x14ac:dyDescent="0.2">
      <c r="M137" s="1" t="s">
        <v>60</v>
      </c>
      <c r="N137" s="44">
        <v>42179</v>
      </c>
      <c r="O137" s="2">
        <v>265000</v>
      </c>
      <c r="P137" s="2"/>
      <c r="Q137" s="2"/>
      <c r="R137" s="2"/>
      <c r="S137" s="2"/>
      <c r="T137" s="2"/>
      <c r="U137" s="2"/>
      <c r="V137" s="2">
        <v>263438</v>
      </c>
      <c r="W137" s="2">
        <v>266716</v>
      </c>
      <c r="X137" s="10">
        <v>267500</v>
      </c>
      <c r="Y137" s="38">
        <v>270011</v>
      </c>
      <c r="Z137" s="38">
        <v>271124</v>
      </c>
      <c r="AA137" s="10">
        <v>275000</v>
      </c>
      <c r="AB137" s="2">
        <v>279160</v>
      </c>
      <c r="AC137" s="49">
        <v>283029.31510493235</v>
      </c>
      <c r="AD137" s="55">
        <v>280000</v>
      </c>
      <c r="AE137" s="50">
        <v>283977</v>
      </c>
      <c r="AF137" s="57">
        <v>288912</v>
      </c>
      <c r="AG137" s="39"/>
    </row>
    <row r="138" spans="13:33" x14ac:dyDescent="0.2">
      <c r="M138" s="1" t="s">
        <v>61</v>
      </c>
      <c r="N138" s="44">
        <v>42185</v>
      </c>
      <c r="O138" s="2">
        <v>260000</v>
      </c>
      <c r="P138" s="2"/>
      <c r="Q138" s="2"/>
      <c r="R138" s="2"/>
      <c r="S138" s="2"/>
      <c r="T138" s="2"/>
      <c r="U138" s="2"/>
      <c r="V138" s="2">
        <v>265320</v>
      </c>
      <c r="W138" s="2">
        <v>265854</v>
      </c>
      <c r="X138" s="10">
        <v>263000</v>
      </c>
      <c r="Y138" s="38">
        <v>263413</v>
      </c>
      <c r="Z138" s="38">
        <v>268533</v>
      </c>
      <c r="AA138" s="10">
        <v>275000</v>
      </c>
      <c r="AB138" s="2">
        <v>275482</v>
      </c>
      <c r="AC138" s="49">
        <v>275300.5101994226</v>
      </c>
      <c r="AD138" s="55">
        <v>300000</v>
      </c>
      <c r="AE138" s="50">
        <v>300799</v>
      </c>
      <c r="AF138" s="57">
        <v>303804</v>
      </c>
      <c r="AG138" s="39"/>
    </row>
    <row r="139" spans="13:33" x14ac:dyDescent="0.2">
      <c r="M139" s="1" t="s">
        <v>62</v>
      </c>
      <c r="N139" s="44">
        <v>42191</v>
      </c>
      <c r="O139" s="2">
        <v>490000</v>
      </c>
      <c r="P139" s="2"/>
      <c r="Q139" s="2"/>
      <c r="R139" s="2"/>
      <c r="S139" s="2"/>
      <c r="T139" s="2"/>
      <c r="U139" s="2"/>
      <c r="V139" s="2"/>
      <c r="W139" s="2">
        <v>491419</v>
      </c>
      <c r="X139" s="38">
        <v>489865</v>
      </c>
      <c r="Y139" s="10">
        <v>540000</v>
      </c>
      <c r="Z139" s="38">
        <v>540940</v>
      </c>
      <c r="AA139" s="38">
        <v>546731</v>
      </c>
      <c r="AB139" s="10">
        <v>547000</v>
      </c>
      <c r="AC139" s="49">
        <v>549686.44854805863</v>
      </c>
      <c r="AD139" s="50">
        <v>560048</v>
      </c>
      <c r="AE139" s="55">
        <v>552000</v>
      </c>
      <c r="AF139" s="57">
        <v>551566</v>
      </c>
      <c r="AG139" s="39"/>
    </row>
    <row r="140" spans="13:33" x14ac:dyDescent="0.2">
      <c r="M140" s="1" t="s">
        <v>36</v>
      </c>
      <c r="N140" s="44">
        <v>42200</v>
      </c>
      <c r="O140" s="2">
        <v>165000</v>
      </c>
      <c r="P140" s="2"/>
      <c r="Q140" s="2"/>
      <c r="R140" s="2"/>
      <c r="S140" s="2"/>
      <c r="T140" s="2"/>
      <c r="U140" s="2"/>
      <c r="V140" s="2"/>
      <c r="W140" s="2">
        <v>165332</v>
      </c>
      <c r="X140" s="38">
        <v>167867</v>
      </c>
      <c r="Y140" s="10">
        <v>168000</v>
      </c>
      <c r="Z140" s="38">
        <v>171266</v>
      </c>
      <c r="AA140" s="10">
        <v>172000</v>
      </c>
      <c r="AB140" s="38">
        <v>172301</v>
      </c>
      <c r="AC140" s="49">
        <v>172187.95547018433</v>
      </c>
      <c r="AD140" s="55">
        <v>173000</v>
      </c>
      <c r="AE140" s="50">
        <v>173461</v>
      </c>
      <c r="AF140" s="57">
        <v>175194</v>
      </c>
      <c r="AG140" s="39"/>
    </row>
    <row r="141" spans="13:33" x14ac:dyDescent="0.2">
      <c r="M141" s="1" t="s">
        <v>64</v>
      </c>
      <c r="N141" s="44">
        <v>42201</v>
      </c>
      <c r="O141" s="2">
        <v>490000</v>
      </c>
      <c r="P141" s="2"/>
      <c r="Q141" s="2"/>
      <c r="R141" s="2"/>
      <c r="S141" s="2"/>
      <c r="T141" s="2"/>
      <c r="U141" s="2"/>
      <c r="V141" s="2"/>
      <c r="W141" s="2">
        <v>491419</v>
      </c>
      <c r="X141" s="38">
        <v>489865</v>
      </c>
      <c r="Y141" s="10">
        <v>540000</v>
      </c>
      <c r="Z141" s="38">
        <v>540940</v>
      </c>
      <c r="AA141" s="38">
        <v>546731</v>
      </c>
      <c r="AB141" s="10">
        <v>547000</v>
      </c>
      <c r="AC141" s="49">
        <v>549686.44854805863</v>
      </c>
      <c r="AD141" s="50">
        <v>560048</v>
      </c>
      <c r="AE141" s="55">
        <v>552000</v>
      </c>
      <c r="AF141" s="57">
        <v>551566</v>
      </c>
      <c r="AG141" s="39"/>
    </row>
    <row r="142" spans="13:33" x14ac:dyDescent="0.2">
      <c r="M142" s="1" t="s">
        <v>65</v>
      </c>
      <c r="N142" s="44">
        <v>42213</v>
      </c>
      <c r="O142" s="2">
        <v>250000</v>
      </c>
      <c r="P142" s="2"/>
      <c r="Q142" s="2"/>
      <c r="R142" s="2"/>
      <c r="S142" s="2"/>
      <c r="T142" s="2"/>
      <c r="U142" s="2"/>
      <c r="V142" s="2"/>
      <c r="W142" s="2">
        <v>253776</v>
      </c>
      <c r="X142" s="38">
        <v>256269</v>
      </c>
      <c r="Y142" s="10">
        <v>256000</v>
      </c>
      <c r="Z142" s="38">
        <v>256781</v>
      </c>
      <c r="AA142" s="38">
        <v>260295</v>
      </c>
      <c r="AB142" s="10">
        <v>260000</v>
      </c>
      <c r="AC142" s="49">
        <v>265682.69305293617</v>
      </c>
      <c r="AD142" s="50">
        <v>269450</v>
      </c>
      <c r="AE142" s="55">
        <v>262500</v>
      </c>
      <c r="AF142" s="57">
        <v>264725</v>
      </c>
      <c r="AG142" s="39"/>
    </row>
    <row r="143" spans="13:33" x14ac:dyDescent="0.2">
      <c r="M143" s="1" t="s">
        <v>63</v>
      </c>
      <c r="N143" s="44">
        <v>42213</v>
      </c>
      <c r="O143" s="2">
        <v>197500</v>
      </c>
      <c r="P143" s="2"/>
      <c r="Q143" s="2"/>
      <c r="R143" s="2"/>
      <c r="S143" s="2"/>
      <c r="T143" s="2"/>
      <c r="U143" s="2"/>
      <c r="V143" s="2"/>
      <c r="W143" s="2">
        <v>199958</v>
      </c>
      <c r="X143" s="38">
        <v>202664</v>
      </c>
      <c r="Y143" s="10">
        <v>200000</v>
      </c>
      <c r="Z143" s="38">
        <v>200824</v>
      </c>
      <c r="AA143" s="38">
        <v>202928</v>
      </c>
      <c r="AB143" s="10">
        <v>202500</v>
      </c>
      <c r="AC143" s="49">
        <v>205306.40363418349</v>
      </c>
      <c r="AD143" s="50">
        <v>209740</v>
      </c>
      <c r="AE143" s="55">
        <v>205000</v>
      </c>
      <c r="AF143" s="57">
        <v>208302</v>
      </c>
      <c r="AG143" s="39"/>
    </row>
    <row r="144" spans="13:33" x14ac:dyDescent="0.2">
      <c r="M144" s="1" t="s">
        <v>66</v>
      </c>
      <c r="N144" s="44">
        <v>42235</v>
      </c>
      <c r="O144" s="2">
        <v>490000</v>
      </c>
      <c r="P144" s="2"/>
      <c r="Q144" s="2"/>
      <c r="R144" s="2"/>
      <c r="S144" s="2"/>
      <c r="T144" s="2"/>
      <c r="U144" s="2"/>
      <c r="V144" s="2"/>
      <c r="W144" s="2"/>
      <c r="X144" s="2">
        <v>488450</v>
      </c>
      <c r="Y144" s="10">
        <v>540000</v>
      </c>
      <c r="Z144" s="38">
        <v>540940</v>
      </c>
      <c r="AA144" s="38">
        <v>546731</v>
      </c>
      <c r="AB144" s="10">
        <v>547000</v>
      </c>
      <c r="AC144" s="49">
        <v>549686.44854805863</v>
      </c>
      <c r="AD144" s="50">
        <v>560048</v>
      </c>
      <c r="AE144" s="55">
        <v>552000</v>
      </c>
      <c r="AF144" s="57">
        <v>551566</v>
      </c>
      <c r="AG144" s="39"/>
    </row>
    <row r="145" spans="13:33" x14ac:dyDescent="0.2">
      <c r="M145" s="1" t="s">
        <v>67</v>
      </c>
      <c r="N145" s="44">
        <v>42243</v>
      </c>
      <c r="O145" s="2">
        <v>357000</v>
      </c>
      <c r="X145" s="2">
        <v>360507</v>
      </c>
      <c r="Y145" s="38">
        <v>363730</v>
      </c>
      <c r="Z145" s="10">
        <v>365000</v>
      </c>
      <c r="AA145" s="38">
        <v>369995</v>
      </c>
      <c r="AB145" s="2">
        <v>371279</v>
      </c>
      <c r="AC145" s="52">
        <v>375000</v>
      </c>
      <c r="AD145" s="50">
        <v>380317</v>
      </c>
      <c r="AE145" s="50">
        <v>386128</v>
      </c>
      <c r="AF145" s="55">
        <v>380000</v>
      </c>
      <c r="AG145" s="11"/>
    </row>
    <row r="146" spans="13:33" x14ac:dyDescent="0.2">
      <c r="M146" s="1" t="s">
        <v>37</v>
      </c>
      <c r="N146" s="44">
        <v>42268</v>
      </c>
      <c r="O146" s="2">
        <v>560000</v>
      </c>
      <c r="X146" s="2"/>
      <c r="Y146" s="38">
        <v>563128</v>
      </c>
      <c r="Z146" s="38">
        <v>571043</v>
      </c>
      <c r="AA146" s="10">
        <v>635000</v>
      </c>
      <c r="AB146" s="2">
        <v>639598</v>
      </c>
      <c r="AC146" s="49">
        <v>642776.26678914286</v>
      </c>
      <c r="AD146" s="55">
        <v>640000</v>
      </c>
      <c r="AE146" s="50">
        <v>641542</v>
      </c>
      <c r="AF146" s="57">
        <v>657500</v>
      </c>
      <c r="AG146" s="39"/>
    </row>
    <row r="147" spans="13:33" x14ac:dyDescent="0.2">
      <c r="M147" s="1" t="s">
        <v>38</v>
      </c>
      <c r="N147" s="44">
        <v>42278</v>
      </c>
      <c r="O147" s="2">
        <v>275000</v>
      </c>
      <c r="X147" s="2"/>
      <c r="Y147" s="38"/>
      <c r="Z147" s="38">
        <v>280345</v>
      </c>
      <c r="AA147" s="38">
        <v>285272</v>
      </c>
      <c r="AB147" s="10">
        <v>290000</v>
      </c>
      <c r="AC147" s="49">
        <v>289809.26588644931</v>
      </c>
      <c r="AD147" s="50">
        <v>295963</v>
      </c>
      <c r="AE147" s="55">
        <v>305000</v>
      </c>
      <c r="AF147" s="57">
        <v>308047</v>
      </c>
      <c r="AG147" s="39"/>
    </row>
    <row r="148" spans="13:33" x14ac:dyDescent="0.2">
      <c r="M148" s="1" t="s">
        <v>39</v>
      </c>
      <c r="N148" s="44">
        <v>42306</v>
      </c>
      <c r="O148" s="2">
        <v>343000</v>
      </c>
      <c r="X148" s="2"/>
      <c r="Y148" s="38"/>
      <c r="Z148" s="38">
        <v>344822.90775809408</v>
      </c>
      <c r="AA148" s="38">
        <v>347002</v>
      </c>
      <c r="AB148" s="10">
        <v>350000</v>
      </c>
      <c r="AC148" s="49">
        <v>350511.83747677959</v>
      </c>
      <c r="AD148" s="50">
        <v>352723</v>
      </c>
      <c r="AE148" s="55">
        <v>355000</v>
      </c>
      <c r="AF148" s="57">
        <v>361682</v>
      </c>
      <c r="AG148" s="39"/>
    </row>
    <row r="149" spans="13:33" x14ac:dyDescent="0.2">
      <c r="M149" s="1" t="s">
        <v>71</v>
      </c>
      <c r="N149" s="44">
        <v>42306</v>
      </c>
      <c r="O149" s="2">
        <v>205000</v>
      </c>
      <c r="X149" s="2"/>
      <c r="Y149" s="38"/>
      <c r="Z149" s="38">
        <v>205844.53599306158</v>
      </c>
      <c r="AA149" s="38">
        <v>208245</v>
      </c>
      <c r="AB149" s="10">
        <v>222000</v>
      </c>
      <c r="AC149" s="49">
        <v>225076.64991006782</v>
      </c>
      <c r="AD149" s="50">
        <v>230572</v>
      </c>
      <c r="AE149" s="55">
        <v>227500</v>
      </c>
      <c r="AF149" s="57">
        <v>231454</v>
      </c>
      <c r="AG149" s="39"/>
    </row>
    <row r="150" spans="13:33" x14ac:dyDescent="0.2">
      <c r="M150" s="1" t="s">
        <v>73</v>
      </c>
      <c r="N150" s="44">
        <v>42320</v>
      </c>
      <c r="O150" s="2">
        <v>2130000</v>
      </c>
      <c r="X150" s="2"/>
      <c r="Y150" s="38"/>
      <c r="Z150" s="38"/>
      <c r="AA150" s="38">
        <v>2152804</v>
      </c>
      <c r="AB150" s="2">
        <v>2192258</v>
      </c>
      <c r="AC150" s="52">
        <v>2400000</v>
      </c>
      <c r="AD150" s="50">
        <v>2445240</v>
      </c>
      <c r="AE150" s="50">
        <v>2462790</v>
      </c>
      <c r="AF150" s="55">
        <v>2435000</v>
      </c>
      <c r="AG150" s="11"/>
    </row>
    <row r="151" spans="13:33" x14ac:dyDescent="0.2">
      <c r="M151" s="1" t="s">
        <v>68</v>
      </c>
      <c r="N151" s="44">
        <v>42333</v>
      </c>
      <c r="O151" s="2">
        <v>885000</v>
      </c>
      <c r="X151" s="2"/>
      <c r="Y151" s="38"/>
      <c r="Z151" s="38"/>
      <c r="AA151" s="38">
        <v>895319</v>
      </c>
      <c r="AB151" s="2">
        <v>908864</v>
      </c>
      <c r="AC151" s="52">
        <v>960000</v>
      </c>
      <c r="AD151" s="50">
        <v>983439</v>
      </c>
      <c r="AE151" s="50">
        <v>997408</v>
      </c>
      <c r="AF151" s="55">
        <v>967500</v>
      </c>
      <c r="AG151" s="11"/>
    </row>
    <row r="152" spans="13:33" x14ac:dyDescent="0.2">
      <c r="M152" s="1" t="s">
        <v>69</v>
      </c>
      <c r="N152" s="44">
        <v>42320</v>
      </c>
      <c r="O152" s="2">
        <v>230000</v>
      </c>
      <c r="X152" s="2"/>
      <c r="Y152" s="38"/>
      <c r="Z152" s="38"/>
      <c r="AA152" s="38">
        <v>233147.84361572331</v>
      </c>
      <c r="AB152" s="2">
        <v>233956</v>
      </c>
      <c r="AC152" s="52">
        <v>235000</v>
      </c>
      <c r="AD152" s="50">
        <v>238332</v>
      </c>
      <c r="AE152" s="50">
        <v>241973</v>
      </c>
      <c r="AF152" s="55">
        <v>240000</v>
      </c>
      <c r="AG152" s="11"/>
    </row>
    <row r="153" spans="13:33" x14ac:dyDescent="0.2">
      <c r="M153" s="1" t="s">
        <v>70</v>
      </c>
      <c r="N153" s="44">
        <v>42324</v>
      </c>
      <c r="O153" s="2">
        <v>1045000</v>
      </c>
      <c r="X153" s="2"/>
      <c r="Y153" s="38"/>
      <c r="Z153" s="38"/>
      <c r="AA153" s="38">
        <v>1054594.7980632968</v>
      </c>
      <c r="AB153" s="2">
        <v>1062266</v>
      </c>
      <c r="AC153" s="52">
        <v>1160000</v>
      </c>
      <c r="AD153" s="50">
        <v>1165089</v>
      </c>
      <c r="AE153" s="50">
        <v>1172715</v>
      </c>
      <c r="AF153" s="55">
        <v>1165000</v>
      </c>
      <c r="AG153" s="11"/>
    </row>
    <row r="154" spans="13:33" x14ac:dyDescent="0.2">
      <c r="M154" s="1" t="s">
        <v>72</v>
      </c>
      <c r="N154" s="44">
        <v>42328</v>
      </c>
      <c r="O154" s="2">
        <v>1820000</v>
      </c>
      <c r="X154" s="2"/>
      <c r="Y154" s="38"/>
      <c r="Z154" s="38"/>
      <c r="AA154" s="38">
        <v>1831217.610062893</v>
      </c>
      <c r="AB154" s="2">
        <v>1837171</v>
      </c>
      <c r="AC154" s="52">
        <v>1950000</v>
      </c>
      <c r="AD154" s="50">
        <v>1958251</v>
      </c>
      <c r="AE154" s="50">
        <v>1958170</v>
      </c>
      <c r="AF154" s="55">
        <v>1950000</v>
      </c>
      <c r="AG154" s="11"/>
    </row>
    <row r="155" spans="13:33" x14ac:dyDescent="0.2">
      <c r="M155" s="1" t="s">
        <v>74</v>
      </c>
      <c r="N155" s="44">
        <v>42339</v>
      </c>
      <c r="O155" s="2">
        <v>800000</v>
      </c>
      <c r="X155" s="2"/>
      <c r="Y155" s="38"/>
      <c r="Z155" s="38"/>
      <c r="AA155" s="38"/>
      <c r="AB155" s="2">
        <v>805793</v>
      </c>
      <c r="AC155" s="49">
        <v>809796.87154537672</v>
      </c>
      <c r="AD155" s="55">
        <v>860000</v>
      </c>
      <c r="AE155" s="50">
        <v>862072</v>
      </c>
      <c r="AF155" s="57">
        <v>883515</v>
      </c>
      <c r="AG155" s="39"/>
    </row>
    <row r="156" spans="13:33" x14ac:dyDescent="0.2">
      <c r="M156" s="1" t="s">
        <v>75</v>
      </c>
      <c r="N156" s="44">
        <v>42359</v>
      </c>
      <c r="O156" s="2">
        <v>1650000</v>
      </c>
      <c r="X156" s="2"/>
      <c r="Y156" s="38"/>
      <c r="Z156" s="38"/>
      <c r="AA156" s="38"/>
      <c r="AB156" s="2">
        <v>1661506</v>
      </c>
      <c r="AC156" s="49">
        <v>1674316.7177377518</v>
      </c>
      <c r="AD156" s="55">
        <v>1700000</v>
      </c>
      <c r="AE156" s="50">
        <v>1716831</v>
      </c>
      <c r="AF156" s="57">
        <v>1732863</v>
      </c>
      <c r="AG156" s="39"/>
    </row>
    <row r="157" spans="13:33" x14ac:dyDescent="0.2">
      <c r="M157" s="1" t="s">
        <v>77</v>
      </c>
      <c r="N157" s="44">
        <v>42347</v>
      </c>
      <c r="O157" s="2">
        <v>560000</v>
      </c>
      <c r="X157" s="2"/>
      <c r="Y157" s="38"/>
      <c r="Z157" s="38"/>
      <c r="AA157" s="38"/>
      <c r="AB157" s="2">
        <v>564055</v>
      </c>
      <c r="AC157" s="49">
        <v>566857.81008176378</v>
      </c>
      <c r="AD157" s="55">
        <v>615000</v>
      </c>
      <c r="AE157" s="50">
        <v>616482</v>
      </c>
      <c r="AF157" s="57">
        <v>631816</v>
      </c>
      <c r="AG157" s="39"/>
    </row>
    <row r="158" spans="13:33" x14ac:dyDescent="0.2">
      <c r="M158" s="1" t="s">
        <v>40</v>
      </c>
      <c r="N158" s="44">
        <v>42356</v>
      </c>
      <c r="O158" s="2">
        <v>1225000</v>
      </c>
      <c r="X158" s="2"/>
      <c r="Y158" s="38"/>
      <c r="Z158" s="38"/>
      <c r="AA158" s="38"/>
      <c r="AB158" s="2">
        <v>1226459</v>
      </c>
      <c r="AC158" s="49">
        <v>1225842.1362807956</v>
      </c>
      <c r="AD158" s="55">
        <v>1350000</v>
      </c>
      <c r="AE158" s="50">
        <v>1345228</v>
      </c>
      <c r="AF158" s="57">
        <v>1351775</v>
      </c>
      <c r="AG158" s="39"/>
    </row>
    <row r="159" spans="13:33" x14ac:dyDescent="0.2">
      <c r="M159" s="1" t="s">
        <v>76</v>
      </c>
      <c r="N159" s="44">
        <v>42361</v>
      </c>
      <c r="O159" s="2">
        <v>335000</v>
      </c>
      <c r="X159" s="2"/>
      <c r="Y159" s="38"/>
      <c r="Z159" s="38"/>
      <c r="AA159" s="38"/>
      <c r="AB159" s="2">
        <v>337425.72999655188</v>
      </c>
      <c r="AC159" s="49">
        <v>339102.43995962647</v>
      </c>
      <c r="AD159" s="55">
        <v>360000</v>
      </c>
      <c r="AE159" s="50">
        <v>360867</v>
      </c>
      <c r="AF159" s="57">
        <v>369844</v>
      </c>
      <c r="AG159" s="39"/>
    </row>
    <row r="160" spans="13:33" x14ac:dyDescent="0.2">
      <c r="M160" s="1" t="s">
        <v>41</v>
      </c>
      <c r="N160" s="44">
        <v>42397</v>
      </c>
      <c r="O160" s="2">
        <v>1865000</v>
      </c>
      <c r="X160" s="2"/>
      <c r="Y160" s="38"/>
      <c r="Z160" s="38"/>
      <c r="AA160" s="38"/>
      <c r="AB160" s="2"/>
      <c r="AC160" s="49">
        <v>1862290</v>
      </c>
      <c r="AD160" s="50">
        <v>1870170</v>
      </c>
      <c r="AE160" s="55">
        <v>1880000</v>
      </c>
      <c r="AF160" s="57">
        <v>1889637</v>
      </c>
      <c r="AG160" s="39"/>
    </row>
    <row r="161" spans="13:33" x14ac:dyDescent="0.2">
      <c r="M161" s="1" t="s">
        <v>78</v>
      </c>
      <c r="N161" s="56">
        <v>42396</v>
      </c>
      <c r="O161" s="2">
        <v>1577900</v>
      </c>
      <c r="X161" s="2"/>
      <c r="Y161" s="38"/>
      <c r="Z161" s="38"/>
      <c r="AA161" s="38"/>
      <c r="AB161" s="2"/>
      <c r="AC161" s="49">
        <v>1567622</v>
      </c>
      <c r="AD161" s="50">
        <v>1585177</v>
      </c>
      <c r="AE161" s="55">
        <v>1750000</v>
      </c>
      <c r="AF161" s="57">
        <v>1767869</v>
      </c>
      <c r="AG161" s="39"/>
    </row>
    <row r="162" spans="13:33" x14ac:dyDescent="0.2">
      <c r="M162" s="1" t="s">
        <v>42</v>
      </c>
      <c r="N162" s="56">
        <v>42402</v>
      </c>
      <c r="O162" s="2">
        <v>840000</v>
      </c>
      <c r="X162" s="2"/>
      <c r="Y162" s="38"/>
      <c r="Z162" s="38"/>
      <c r="AA162" s="38"/>
      <c r="AB162" s="2"/>
      <c r="AC162" s="49"/>
      <c r="AD162" s="50">
        <v>842986</v>
      </c>
      <c r="AE162" s="50">
        <v>842539</v>
      </c>
      <c r="AF162" s="55">
        <v>840000</v>
      </c>
      <c r="AG162" s="11"/>
    </row>
    <row r="163" spans="13:33" x14ac:dyDescent="0.2">
      <c r="M163" s="1" t="s">
        <v>43</v>
      </c>
      <c r="N163" s="56">
        <v>42404</v>
      </c>
      <c r="O163" s="2">
        <v>925000</v>
      </c>
      <c r="X163" s="2"/>
      <c r="Y163" s="38"/>
      <c r="Z163" s="38"/>
      <c r="AA163" s="38"/>
      <c r="AB163" s="2"/>
      <c r="AC163" s="49"/>
      <c r="AD163" s="50">
        <v>929058</v>
      </c>
      <c r="AE163" s="50">
        <v>935139</v>
      </c>
      <c r="AF163" s="55">
        <v>1100000</v>
      </c>
      <c r="AG163" s="11"/>
    </row>
    <row r="164" spans="13:33" x14ac:dyDescent="0.2">
      <c r="M164" s="1" t="s">
        <v>44</v>
      </c>
      <c r="N164" s="56">
        <v>42418</v>
      </c>
      <c r="O164" s="2">
        <v>2250000</v>
      </c>
      <c r="X164" s="2"/>
      <c r="Y164" s="38"/>
      <c r="Z164" s="38"/>
      <c r="AA164" s="38"/>
      <c r="AB164" s="2"/>
      <c r="AC164" s="49"/>
      <c r="AD164" s="50">
        <v>2259872</v>
      </c>
      <c r="AE164" s="50">
        <v>2274664</v>
      </c>
      <c r="AF164" s="55">
        <v>2300000</v>
      </c>
      <c r="AG164" s="11"/>
    </row>
    <row r="165" spans="13:33" x14ac:dyDescent="0.2">
      <c r="M165" s="1" t="s">
        <v>79</v>
      </c>
      <c r="N165" s="44">
        <v>42460</v>
      </c>
      <c r="O165" s="2">
        <v>878000</v>
      </c>
      <c r="X165" s="2"/>
      <c r="Y165" s="38"/>
      <c r="Z165" s="38"/>
      <c r="AA165" s="38"/>
      <c r="AB165" s="2"/>
      <c r="AC165" s="49"/>
      <c r="AD165" s="50"/>
      <c r="AE165" s="50">
        <v>895819</v>
      </c>
      <c r="AF165" s="57">
        <v>898604</v>
      </c>
      <c r="AG165" s="39"/>
    </row>
    <row r="166" spans="13:33" x14ac:dyDescent="0.2">
      <c r="M166" s="1" t="s">
        <v>80</v>
      </c>
      <c r="N166" s="44">
        <v>42460</v>
      </c>
      <c r="O166" s="2">
        <v>1871691</v>
      </c>
      <c r="X166" s="2"/>
      <c r="Y166" s="38"/>
      <c r="Z166" s="38"/>
      <c r="AA166" s="38"/>
      <c r="AB166" s="2"/>
      <c r="AC166" s="49"/>
      <c r="AD166" s="50"/>
      <c r="AE166" s="50">
        <v>1886509</v>
      </c>
      <c r="AF166" s="57">
        <v>1895426</v>
      </c>
      <c r="AG166" s="39"/>
    </row>
    <row r="167" spans="13:33" x14ac:dyDescent="0.2">
      <c r="M167" s="1" t="s">
        <v>45</v>
      </c>
      <c r="N167" s="44">
        <v>42479</v>
      </c>
      <c r="O167" s="2">
        <v>506000</v>
      </c>
      <c r="X167" s="2"/>
      <c r="Y167" s="38"/>
      <c r="Z167" s="38"/>
      <c r="AA167" s="38"/>
      <c r="AB167" s="2"/>
      <c r="AC167" s="49"/>
      <c r="AD167" s="50"/>
      <c r="AE167" s="50"/>
      <c r="AF167" s="57">
        <v>511167</v>
      </c>
      <c r="AG167" s="39"/>
    </row>
    <row r="168" spans="13:33" x14ac:dyDescent="0.2">
      <c r="M168" s="1" t="s">
        <v>81</v>
      </c>
      <c r="N168" s="44">
        <v>42466</v>
      </c>
      <c r="O168" s="2">
        <v>2349000</v>
      </c>
      <c r="X168" s="2"/>
      <c r="Y168" s="38"/>
      <c r="Z168" s="38"/>
      <c r="AA168" s="38"/>
      <c r="AB168" s="2"/>
      <c r="AC168" s="49"/>
      <c r="AD168" s="50"/>
      <c r="AE168" s="50"/>
      <c r="AF168" s="57">
        <v>2319414</v>
      </c>
      <c r="AG168" s="39"/>
    </row>
    <row r="169" spans="13:33" x14ac:dyDescent="0.2">
      <c r="O169" s="54"/>
      <c r="AA169" s="2"/>
      <c r="AB169" s="2"/>
      <c r="AC169" s="49"/>
      <c r="AD169" s="50"/>
      <c r="AF169" s="57"/>
    </row>
    <row r="170" spans="13:33" x14ac:dyDescent="0.2">
      <c r="M170" s="7" t="s">
        <v>4</v>
      </c>
      <c r="N170" s="45"/>
      <c r="AA170" s="2"/>
      <c r="AB170" s="2"/>
      <c r="AC170" s="49"/>
      <c r="AD170" s="50"/>
      <c r="AE170" s="50"/>
      <c r="AF170" s="57"/>
    </row>
    <row r="171" spans="13:33" x14ac:dyDescent="0.2">
      <c r="M171" s="7" t="s">
        <v>13</v>
      </c>
      <c r="N171" s="45"/>
      <c r="AB171" s="2"/>
      <c r="AC171" s="2"/>
      <c r="AD171" s="2"/>
      <c r="AE171" s="2"/>
      <c r="AF171" s="38"/>
    </row>
    <row r="172" spans="13:33" x14ac:dyDescent="0.2">
      <c r="M172" s="7" t="s">
        <v>5</v>
      </c>
      <c r="N172" s="45"/>
      <c r="AB172" s="2"/>
      <c r="AF172" s="40"/>
    </row>
    <row r="175" spans="13:33" ht="16" x14ac:dyDescent="0.2">
      <c r="M175" s="61" t="s">
        <v>17</v>
      </c>
      <c r="N175" s="61"/>
      <c r="O175" s="61"/>
      <c r="P175" s="61"/>
      <c r="Q175" s="61"/>
      <c r="R175" s="61"/>
      <c r="S175" s="61"/>
      <c r="T175" s="61"/>
      <c r="U175" s="61"/>
      <c r="V175" s="61"/>
      <c r="W175" s="61"/>
      <c r="X175" s="26"/>
      <c r="Y175" s="26"/>
      <c r="Z175" s="26"/>
      <c r="AA175" s="26"/>
      <c r="AB175" s="26"/>
      <c r="AC175" s="26"/>
      <c r="AD175" s="26"/>
      <c r="AE175" s="26"/>
      <c r="AF175" s="26"/>
      <c r="AG175" s="26"/>
    </row>
    <row r="176" spans="13:33" x14ac:dyDescent="0.2">
      <c r="M176" s="3" t="s">
        <v>0</v>
      </c>
      <c r="N176" s="43" t="s">
        <v>15</v>
      </c>
      <c r="O176" s="4"/>
      <c r="P176" s="14"/>
      <c r="Q176" s="14">
        <v>42040</v>
      </c>
      <c r="R176" s="14">
        <v>42068</v>
      </c>
      <c r="S176" s="14">
        <v>42099</v>
      </c>
      <c r="T176" s="14">
        <v>42129</v>
      </c>
      <c r="U176" s="14">
        <v>42160</v>
      </c>
      <c r="V176" s="14">
        <v>42190</v>
      </c>
      <c r="W176" s="14">
        <v>42221</v>
      </c>
      <c r="X176" s="14">
        <v>42252</v>
      </c>
      <c r="Y176" s="6">
        <v>42282</v>
      </c>
      <c r="Z176" s="6">
        <v>42313</v>
      </c>
      <c r="AA176" s="6">
        <v>42343</v>
      </c>
      <c r="AB176" s="6">
        <v>42374</v>
      </c>
      <c r="AC176" s="6">
        <v>42405</v>
      </c>
      <c r="AD176" s="6">
        <v>42434</v>
      </c>
      <c r="AE176" s="6">
        <v>42465</v>
      </c>
      <c r="AF176" s="6">
        <v>42495</v>
      </c>
      <c r="AG176" s="4" t="s">
        <v>16</v>
      </c>
    </row>
    <row r="177" spans="13:35" x14ac:dyDescent="0.2">
      <c r="Q177" s="9"/>
    </row>
    <row r="178" spans="13:35" x14ac:dyDescent="0.2">
      <c r="M178" s="1" t="s">
        <v>46</v>
      </c>
      <c r="N178" s="44">
        <v>41988</v>
      </c>
      <c r="O178" s="2"/>
      <c r="P178" s="2"/>
      <c r="Q178" s="2">
        <v>1176.21</v>
      </c>
      <c r="R178" s="2">
        <v>787.54</v>
      </c>
      <c r="S178" s="2">
        <v>787.54</v>
      </c>
      <c r="T178" s="2">
        <v>787.54</v>
      </c>
      <c r="U178" s="2">
        <v>787.54</v>
      </c>
      <c r="V178" s="2">
        <v>787.54</v>
      </c>
      <c r="W178" s="2">
        <v>787.54</v>
      </c>
      <c r="X178" s="2">
        <v>787.54</v>
      </c>
      <c r="Y178" s="2">
        <v>787.54</v>
      </c>
      <c r="Z178" s="2">
        <v>787.54</v>
      </c>
      <c r="AA178" s="2">
        <v>787.54</v>
      </c>
      <c r="AB178" s="2">
        <v>787.54</v>
      </c>
      <c r="AC178" s="49">
        <v>787.54</v>
      </c>
      <c r="AD178" s="57">
        <v>787.54</v>
      </c>
      <c r="AE178" s="50">
        <v>787.54</v>
      </c>
      <c r="AF178" s="50">
        <v>787.54</v>
      </c>
      <c r="AG178" s="2">
        <f>SUM(Q178:AF178)</f>
        <v>12989.310000000005</v>
      </c>
      <c r="AH178" s="50"/>
      <c r="AI178" s="9"/>
    </row>
    <row r="179" spans="13:35" x14ac:dyDescent="0.2">
      <c r="M179" s="1" t="s">
        <v>47</v>
      </c>
      <c r="N179" s="44">
        <v>42041</v>
      </c>
      <c r="O179" s="2"/>
      <c r="P179" s="2"/>
      <c r="Q179" s="2"/>
      <c r="R179" s="2"/>
      <c r="S179" s="2">
        <v>720.11</v>
      </c>
      <c r="T179" s="2">
        <v>720.11</v>
      </c>
      <c r="U179" s="2">
        <v>720.11</v>
      </c>
      <c r="V179" s="2">
        <v>720.11</v>
      </c>
      <c r="W179" s="2">
        <v>720.11</v>
      </c>
      <c r="X179" s="2">
        <v>720.11</v>
      </c>
      <c r="Y179" s="2">
        <v>720.11</v>
      </c>
      <c r="Z179" s="2">
        <v>720.11</v>
      </c>
      <c r="AA179" s="2">
        <v>720.11</v>
      </c>
      <c r="AB179" s="2">
        <v>720.11</v>
      </c>
      <c r="AC179" s="49">
        <v>720.11</v>
      </c>
      <c r="AD179" s="57">
        <v>720.11</v>
      </c>
      <c r="AE179" s="50">
        <v>720.11</v>
      </c>
      <c r="AF179" s="50">
        <v>720.11</v>
      </c>
      <c r="AG179" s="2">
        <f t="shared" ref="AG179:AG224" si="68">SUM(Q179:AF179)</f>
        <v>10081.539999999999</v>
      </c>
      <c r="AH179" s="50"/>
      <c r="AI179" s="9"/>
    </row>
    <row r="180" spans="13:35" x14ac:dyDescent="0.2">
      <c r="M180" s="1" t="s">
        <v>48</v>
      </c>
      <c r="N180" s="44">
        <v>42051</v>
      </c>
      <c r="O180" s="2"/>
      <c r="P180" s="2"/>
      <c r="Q180" s="2"/>
      <c r="R180" s="2"/>
      <c r="S180" s="2">
        <v>1077.79</v>
      </c>
      <c r="T180" s="2">
        <v>1113.72</v>
      </c>
      <c r="U180" s="2">
        <v>1113.72</v>
      </c>
      <c r="V180" s="2">
        <v>1113.72</v>
      </c>
      <c r="W180" s="2">
        <v>1113.72</v>
      </c>
      <c r="X180" s="2">
        <v>1113.72</v>
      </c>
      <c r="Y180" s="2">
        <v>1113.72</v>
      </c>
      <c r="Z180" s="2">
        <v>1113.72</v>
      </c>
      <c r="AA180" s="2">
        <v>1113.72</v>
      </c>
      <c r="AB180" s="2">
        <v>1113.72</v>
      </c>
      <c r="AC180" s="49">
        <v>1113.72</v>
      </c>
      <c r="AD180" s="57">
        <v>1113.72</v>
      </c>
      <c r="AE180" s="50">
        <v>1113.72</v>
      </c>
      <c r="AF180" s="50">
        <v>1113.72</v>
      </c>
      <c r="AG180" s="2">
        <f t="shared" si="68"/>
        <v>15556.149999999998</v>
      </c>
      <c r="AH180" s="50"/>
      <c r="AI180" s="9"/>
    </row>
    <row r="181" spans="13:35" x14ac:dyDescent="0.2">
      <c r="M181" s="1" t="s">
        <v>49</v>
      </c>
      <c r="N181" s="44">
        <v>42069</v>
      </c>
      <c r="O181" s="2"/>
      <c r="P181" s="2"/>
      <c r="Q181" s="2"/>
      <c r="R181" s="2"/>
      <c r="S181" s="2">
        <v>436.12</v>
      </c>
      <c r="T181" s="2">
        <v>519.99</v>
      </c>
      <c r="U181" s="2">
        <v>519.99</v>
      </c>
      <c r="V181" s="2">
        <v>519.99</v>
      </c>
      <c r="W181" s="2">
        <v>519.99</v>
      </c>
      <c r="X181" s="2">
        <v>519.99</v>
      </c>
      <c r="Y181" s="2">
        <v>519.99</v>
      </c>
      <c r="Z181" s="2">
        <v>519.99</v>
      </c>
      <c r="AA181" s="2">
        <v>519.99</v>
      </c>
      <c r="AB181" s="2">
        <v>519.99</v>
      </c>
      <c r="AC181" s="49">
        <v>519.99</v>
      </c>
      <c r="AD181" s="57">
        <v>519.99</v>
      </c>
      <c r="AE181" s="50">
        <v>519.99</v>
      </c>
      <c r="AF181" s="50">
        <v>519.99</v>
      </c>
      <c r="AG181" s="2">
        <f t="shared" si="68"/>
        <v>7195.989999999998</v>
      </c>
      <c r="AH181" s="50"/>
      <c r="AI181" s="9"/>
    </row>
    <row r="182" spans="13:35" x14ac:dyDescent="0.2">
      <c r="M182" s="1" t="s">
        <v>50</v>
      </c>
      <c r="N182" s="44">
        <v>42083</v>
      </c>
      <c r="O182" s="2"/>
      <c r="P182" s="2"/>
      <c r="Q182" s="2"/>
      <c r="R182" s="2"/>
      <c r="S182" s="2"/>
      <c r="T182" s="2">
        <v>974.05</v>
      </c>
      <c r="U182" s="2">
        <v>718.94</v>
      </c>
      <c r="V182" s="2">
        <v>718.94</v>
      </c>
      <c r="W182" s="2">
        <v>718.94</v>
      </c>
      <c r="X182" s="2">
        <v>718.94</v>
      </c>
      <c r="Y182" s="2">
        <v>718.94</v>
      </c>
      <c r="Z182" s="2">
        <v>718.94</v>
      </c>
      <c r="AA182" s="2">
        <v>718.94</v>
      </c>
      <c r="AB182" s="2">
        <v>718.94</v>
      </c>
      <c r="AC182" s="49">
        <v>718.94</v>
      </c>
      <c r="AD182" s="57">
        <v>718.94</v>
      </c>
      <c r="AE182" s="50">
        <v>718.94</v>
      </c>
      <c r="AF182" s="50">
        <v>718.94</v>
      </c>
      <c r="AG182" s="2">
        <f t="shared" si="68"/>
        <v>9601.3300000000036</v>
      </c>
      <c r="AH182" s="50"/>
      <c r="AI182" s="9"/>
    </row>
    <row r="183" spans="13:35" x14ac:dyDescent="0.2">
      <c r="M183" s="1" t="s">
        <v>51</v>
      </c>
      <c r="N183" s="44">
        <v>42111</v>
      </c>
      <c r="O183" s="2"/>
      <c r="P183" s="2"/>
      <c r="Q183" s="2"/>
      <c r="R183" s="2"/>
      <c r="S183" s="2"/>
      <c r="T183" s="2"/>
      <c r="U183" s="2">
        <v>700.9</v>
      </c>
      <c r="V183" s="2">
        <v>700.9</v>
      </c>
      <c r="W183" s="2">
        <v>700.9</v>
      </c>
      <c r="X183" s="2">
        <v>700.9</v>
      </c>
      <c r="Y183" s="2">
        <v>700.9</v>
      </c>
      <c r="Z183" s="2">
        <v>700.9</v>
      </c>
      <c r="AA183" s="2">
        <v>700.9</v>
      </c>
      <c r="AB183" s="2">
        <v>700.9</v>
      </c>
      <c r="AC183" s="49">
        <v>700.9</v>
      </c>
      <c r="AD183" s="57">
        <v>700.9</v>
      </c>
      <c r="AE183" s="50">
        <v>700.9</v>
      </c>
      <c r="AF183" s="50">
        <v>700.9</v>
      </c>
      <c r="AG183" s="2">
        <f t="shared" si="68"/>
        <v>8410.7999999999975</v>
      </c>
      <c r="AH183" s="50"/>
      <c r="AI183" s="9"/>
    </row>
    <row r="184" spans="13:35" x14ac:dyDescent="0.2">
      <c r="M184" s="1" t="s">
        <v>52</v>
      </c>
      <c r="N184" s="44">
        <v>42129</v>
      </c>
      <c r="O184" s="2"/>
      <c r="P184" s="2"/>
      <c r="Q184" s="2"/>
      <c r="R184" s="2"/>
      <c r="S184" s="2"/>
      <c r="T184" s="2"/>
      <c r="U184" s="2">
        <v>432.19</v>
      </c>
      <c r="V184" s="2">
        <v>496.22</v>
      </c>
      <c r="W184" s="2">
        <v>496.22</v>
      </c>
      <c r="X184" s="2">
        <v>496.22</v>
      </c>
      <c r="Y184" s="2">
        <v>496.22</v>
      </c>
      <c r="Z184" s="2">
        <v>496.22</v>
      </c>
      <c r="AA184" s="2">
        <v>496.22</v>
      </c>
      <c r="AB184" s="2">
        <v>496.22</v>
      </c>
      <c r="AC184" s="49">
        <v>496.22</v>
      </c>
      <c r="AD184" s="57">
        <v>496.22</v>
      </c>
      <c r="AE184" s="50">
        <v>496.22</v>
      </c>
      <c r="AF184" s="50">
        <v>496.22</v>
      </c>
      <c r="AG184" s="2">
        <f t="shared" si="68"/>
        <v>5890.6100000000015</v>
      </c>
      <c r="AH184" s="50"/>
      <c r="AI184" s="9"/>
    </row>
    <row r="185" spans="13:35" x14ac:dyDescent="0.2">
      <c r="M185" s="1" t="s">
        <v>53</v>
      </c>
      <c r="N185" s="44">
        <v>42125</v>
      </c>
      <c r="O185" s="2"/>
      <c r="P185" s="2"/>
      <c r="Q185" s="2"/>
      <c r="R185" s="2"/>
      <c r="S185" s="2"/>
      <c r="T185" s="2"/>
      <c r="U185" s="2"/>
      <c r="V185" s="2">
        <v>874</v>
      </c>
      <c r="W185" s="2">
        <v>492.62</v>
      </c>
      <c r="X185" s="2">
        <v>492.62</v>
      </c>
      <c r="Y185" s="2">
        <v>492.62</v>
      </c>
      <c r="Z185" s="2">
        <v>492.62</v>
      </c>
      <c r="AA185" s="2">
        <v>492.62</v>
      </c>
      <c r="AB185" s="2">
        <v>492.62</v>
      </c>
      <c r="AC185" s="49">
        <v>492.62</v>
      </c>
      <c r="AD185" s="57">
        <v>492.62</v>
      </c>
      <c r="AE185" s="50">
        <v>492.62</v>
      </c>
      <c r="AF185" s="50">
        <v>492.62</v>
      </c>
      <c r="AG185" s="2">
        <f t="shared" si="68"/>
        <v>5800.1999999999989</v>
      </c>
      <c r="AH185" s="50"/>
      <c r="AI185" s="9"/>
    </row>
    <row r="186" spans="13:35" x14ac:dyDescent="0.2">
      <c r="M186" s="1" t="s">
        <v>55</v>
      </c>
      <c r="N186" s="44">
        <v>42130</v>
      </c>
      <c r="O186" s="2"/>
      <c r="P186" s="2"/>
      <c r="Q186" s="2"/>
      <c r="R186" s="2"/>
      <c r="S186" s="2"/>
      <c r="T186" s="2"/>
      <c r="U186" s="2"/>
      <c r="V186" s="2">
        <v>1089.03</v>
      </c>
      <c r="W186" s="2">
        <v>592.28</v>
      </c>
      <c r="X186" s="2">
        <v>592.28</v>
      </c>
      <c r="Y186" s="2">
        <v>592.28</v>
      </c>
      <c r="Z186" s="2">
        <v>592.28</v>
      </c>
      <c r="AA186" s="2">
        <v>592.28</v>
      </c>
      <c r="AB186" s="2">
        <v>592.28</v>
      </c>
      <c r="AC186" s="49">
        <v>592.28</v>
      </c>
      <c r="AD186" s="57">
        <v>592.28</v>
      </c>
      <c r="AE186" s="50">
        <v>592.28</v>
      </c>
      <c r="AF186" s="50">
        <v>592.28</v>
      </c>
      <c r="AG186" s="2">
        <f t="shared" si="68"/>
        <v>7011.8299999999981</v>
      </c>
      <c r="AH186" s="50"/>
      <c r="AI186" s="9"/>
    </row>
    <row r="187" spans="13:35" x14ac:dyDescent="0.2">
      <c r="M187" s="1" t="s">
        <v>54</v>
      </c>
      <c r="N187" s="44">
        <v>42146</v>
      </c>
      <c r="O187" s="2"/>
      <c r="P187" s="2"/>
      <c r="Q187" s="2"/>
      <c r="R187" s="2"/>
      <c r="S187" s="2"/>
      <c r="T187" s="2"/>
      <c r="U187" s="2"/>
      <c r="V187" s="2"/>
      <c r="W187" s="2">
        <v>1599.2</v>
      </c>
      <c r="X187" s="2">
        <v>688.54</v>
      </c>
      <c r="Y187" s="2">
        <v>688.54</v>
      </c>
      <c r="Z187" s="2">
        <v>688.54</v>
      </c>
      <c r="AA187" s="2">
        <v>688.54</v>
      </c>
      <c r="AB187" s="2">
        <v>688.54</v>
      </c>
      <c r="AC187" s="49">
        <v>688.54</v>
      </c>
      <c r="AD187" s="57">
        <v>688.54</v>
      </c>
      <c r="AE187" s="50">
        <v>688.54</v>
      </c>
      <c r="AF187" s="50">
        <v>688.54</v>
      </c>
      <c r="AG187" s="2">
        <f t="shared" si="68"/>
        <v>7796.0599999999995</v>
      </c>
      <c r="AH187" s="50"/>
      <c r="AI187" s="9"/>
    </row>
    <row r="188" spans="13:35" x14ac:dyDescent="0.2">
      <c r="M188" s="1" t="s">
        <v>57</v>
      </c>
      <c r="N188" s="44">
        <v>42160</v>
      </c>
      <c r="O188" s="2"/>
      <c r="P188" s="2"/>
      <c r="Q188" s="2"/>
      <c r="R188" s="2"/>
      <c r="S188" s="2"/>
      <c r="T188" s="2"/>
      <c r="U188" s="2"/>
      <c r="V188" s="2"/>
      <c r="W188" s="2">
        <v>1277.67</v>
      </c>
      <c r="X188" s="2">
        <v>694.87</v>
      </c>
      <c r="Y188" s="2">
        <v>694.87</v>
      </c>
      <c r="Z188" s="2">
        <v>694.87</v>
      </c>
      <c r="AA188" s="2">
        <v>694.87</v>
      </c>
      <c r="AB188" s="2">
        <v>694.87</v>
      </c>
      <c r="AC188" s="49">
        <v>694.87</v>
      </c>
      <c r="AD188" s="57">
        <v>694.87</v>
      </c>
      <c r="AE188" s="50">
        <v>694.87</v>
      </c>
      <c r="AF188" s="50">
        <v>694.87</v>
      </c>
      <c r="AG188" s="2">
        <f t="shared" si="68"/>
        <v>7531.4999999999991</v>
      </c>
      <c r="AH188" s="50"/>
      <c r="AI188" s="9"/>
    </row>
    <row r="189" spans="13:35" x14ac:dyDescent="0.2">
      <c r="M189" s="1" t="s">
        <v>56</v>
      </c>
      <c r="N189" s="44">
        <v>42160</v>
      </c>
      <c r="O189" s="2"/>
      <c r="P189" s="2"/>
      <c r="Q189" s="2"/>
      <c r="R189" s="2"/>
      <c r="S189" s="2"/>
      <c r="T189" s="2"/>
      <c r="U189" s="2"/>
      <c r="V189" s="2">
        <v>362.18</v>
      </c>
      <c r="W189" s="2">
        <v>431.83</v>
      </c>
      <c r="X189" s="2">
        <v>431.83</v>
      </c>
      <c r="Y189" s="2">
        <v>431.83</v>
      </c>
      <c r="Z189" s="2">
        <v>431.83</v>
      </c>
      <c r="AA189" s="2">
        <v>431.83</v>
      </c>
      <c r="AB189" s="2">
        <v>431.83</v>
      </c>
      <c r="AC189" s="49">
        <v>431.83</v>
      </c>
      <c r="AD189" s="57">
        <v>479.42</v>
      </c>
      <c r="AE189" s="50">
        <v>479.42</v>
      </c>
      <c r="AF189" s="50">
        <v>479.42</v>
      </c>
      <c r="AG189" s="2">
        <f t="shared" si="68"/>
        <v>4823.25</v>
      </c>
      <c r="AH189" s="50"/>
      <c r="AI189" s="9"/>
    </row>
    <row r="190" spans="13:35" x14ac:dyDescent="0.2">
      <c r="M190" s="1" t="s">
        <v>35</v>
      </c>
      <c r="N190" s="44">
        <v>42170</v>
      </c>
      <c r="O190" s="2"/>
      <c r="P190" s="2"/>
      <c r="Q190" s="2"/>
      <c r="R190" s="2"/>
      <c r="S190" s="2"/>
      <c r="T190" s="2"/>
      <c r="U190" s="2"/>
      <c r="V190" s="2"/>
      <c r="W190" s="2">
        <v>757.19</v>
      </c>
      <c r="X190" s="2">
        <v>499.42</v>
      </c>
      <c r="Y190" s="2">
        <v>499.42</v>
      </c>
      <c r="Z190" s="2">
        <v>499.42</v>
      </c>
      <c r="AA190" s="2">
        <v>499.42</v>
      </c>
      <c r="AB190" s="2">
        <v>499.42</v>
      </c>
      <c r="AC190" s="49">
        <v>499.42</v>
      </c>
      <c r="AD190" s="57">
        <v>499.42</v>
      </c>
      <c r="AE190" s="50">
        <v>499.42</v>
      </c>
      <c r="AF190" s="50">
        <v>499.42</v>
      </c>
      <c r="AG190" s="2">
        <f t="shared" si="68"/>
        <v>5251.97</v>
      </c>
      <c r="AH190" s="50"/>
      <c r="AI190" s="9"/>
    </row>
    <row r="191" spans="13:35" x14ac:dyDescent="0.2">
      <c r="M191" s="1" t="s">
        <v>58</v>
      </c>
      <c r="N191" s="44">
        <v>42185</v>
      </c>
      <c r="O191" s="2"/>
      <c r="P191" s="2"/>
      <c r="Q191" s="2"/>
      <c r="R191" s="2"/>
      <c r="S191" s="2"/>
      <c r="T191" s="2"/>
      <c r="U191" s="2"/>
      <c r="V191" s="2"/>
      <c r="W191" s="2">
        <v>572.51</v>
      </c>
      <c r="X191" s="2">
        <v>554.62</v>
      </c>
      <c r="Y191" s="2">
        <v>554.62</v>
      </c>
      <c r="Z191" s="2">
        <v>554.62</v>
      </c>
      <c r="AA191" s="2">
        <v>554.62</v>
      </c>
      <c r="AB191" s="2">
        <v>554.62</v>
      </c>
      <c r="AC191" s="49">
        <v>554.62</v>
      </c>
      <c r="AD191" s="57">
        <v>554.62</v>
      </c>
      <c r="AE191" s="50">
        <v>554.62</v>
      </c>
      <c r="AF191" s="50">
        <v>554.62</v>
      </c>
      <c r="AG191" s="2">
        <f t="shared" si="68"/>
        <v>5564.0899999999992</v>
      </c>
      <c r="AH191" s="50"/>
      <c r="AI191" s="9"/>
    </row>
    <row r="192" spans="13:35" x14ac:dyDescent="0.2">
      <c r="M192" s="1" t="s">
        <v>59</v>
      </c>
      <c r="N192" s="44">
        <v>42174</v>
      </c>
      <c r="O192" s="2"/>
      <c r="P192" s="2"/>
      <c r="Q192" s="2"/>
      <c r="R192" s="2"/>
      <c r="S192" s="2"/>
      <c r="T192" s="2"/>
      <c r="U192" s="2"/>
      <c r="V192" s="2"/>
      <c r="W192" s="2">
        <v>900.85</v>
      </c>
      <c r="X192" s="2">
        <v>649.45000000000005</v>
      </c>
      <c r="Y192" s="2">
        <v>649.45000000000005</v>
      </c>
      <c r="Z192" s="2">
        <v>649.45000000000005</v>
      </c>
      <c r="AA192" s="2">
        <v>649.45000000000005</v>
      </c>
      <c r="AB192" s="2">
        <v>649.45000000000005</v>
      </c>
      <c r="AC192" s="49">
        <v>649.45000000000005</v>
      </c>
      <c r="AD192" s="57">
        <v>649.45000000000005</v>
      </c>
      <c r="AE192" s="50">
        <v>649.45000000000005</v>
      </c>
      <c r="AF192" s="50">
        <v>649.45000000000005</v>
      </c>
      <c r="AG192" s="2">
        <f t="shared" si="68"/>
        <v>6745.8999999999987</v>
      </c>
      <c r="AH192" s="50"/>
      <c r="AI192" s="9"/>
    </row>
    <row r="193" spans="13:35" x14ac:dyDescent="0.2">
      <c r="M193" s="1" t="s">
        <v>60</v>
      </c>
      <c r="N193" s="44">
        <v>42179</v>
      </c>
      <c r="O193" s="2"/>
      <c r="P193" s="2"/>
      <c r="Q193" s="2"/>
      <c r="R193" s="2"/>
      <c r="S193" s="2"/>
      <c r="T193" s="2"/>
      <c r="U193" s="2"/>
      <c r="V193" s="2"/>
      <c r="W193" s="2">
        <v>777.58</v>
      </c>
      <c r="X193" s="2">
        <v>634.34</v>
      </c>
      <c r="Y193" s="2">
        <v>634.34</v>
      </c>
      <c r="Z193" s="2">
        <v>634.34</v>
      </c>
      <c r="AA193" s="2">
        <v>634.34</v>
      </c>
      <c r="AB193" s="2">
        <v>634.34</v>
      </c>
      <c r="AC193" s="49">
        <v>634.34</v>
      </c>
      <c r="AD193" s="57">
        <v>634.34</v>
      </c>
      <c r="AE193" s="50">
        <v>634.34</v>
      </c>
      <c r="AF193" s="50">
        <v>634.34</v>
      </c>
      <c r="AG193" s="2">
        <f t="shared" si="68"/>
        <v>6486.6400000000012</v>
      </c>
      <c r="AH193" s="50"/>
      <c r="AI193" s="9"/>
    </row>
    <row r="194" spans="13:35" x14ac:dyDescent="0.2">
      <c r="M194" s="1" t="s">
        <v>61</v>
      </c>
      <c r="N194" s="44">
        <v>42185</v>
      </c>
      <c r="O194" s="2"/>
      <c r="P194" s="2"/>
      <c r="Q194" s="2"/>
      <c r="R194" s="2"/>
      <c r="S194" s="2"/>
      <c r="T194" s="2"/>
      <c r="U194" s="2"/>
      <c r="V194" s="2"/>
      <c r="W194" s="2">
        <v>706</v>
      </c>
      <c r="X194" s="2">
        <v>683.94</v>
      </c>
      <c r="Y194" s="2">
        <v>683.94</v>
      </c>
      <c r="Z194" s="2">
        <v>683.94</v>
      </c>
      <c r="AA194" s="2">
        <v>683.94</v>
      </c>
      <c r="AB194" s="2">
        <v>683.94</v>
      </c>
      <c r="AC194" s="49">
        <v>683.94</v>
      </c>
      <c r="AD194" s="57">
        <v>683.94</v>
      </c>
      <c r="AE194" s="50">
        <v>683.94</v>
      </c>
      <c r="AF194" s="50">
        <v>683.94</v>
      </c>
      <c r="AG194" s="2">
        <f t="shared" si="68"/>
        <v>6861.4600000000028</v>
      </c>
      <c r="AH194" s="50"/>
      <c r="AI194" s="9"/>
    </row>
    <row r="195" spans="13:35" x14ac:dyDescent="0.2">
      <c r="M195" s="1" t="s">
        <v>62</v>
      </c>
      <c r="N195" s="44">
        <v>42191</v>
      </c>
      <c r="O195" s="2"/>
      <c r="P195" s="2"/>
      <c r="Q195" s="2"/>
      <c r="R195" s="2"/>
      <c r="S195" s="2"/>
      <c r="T195" s="2"/>
      <c r="U195" s="2"/>
      <c r="V195" s="2"/>
      <c r="W195" s="2"/>
      <c r="X195" s="2">
        <v>2411.59</v>
      </c>
      <c r="Y195" s="2">
        <v>1311.57</v>
      </c>
      <c r="Z195" s="2">
        <v>1311.57</v>
      </c>
      <c r="AA195" s="2">
        <v>1311.57</v>
      </c>
      <c r="AB195" s="2">
        <v>1311.57</v>
      </c>
      <c r="AC195" s="49">
        <v>1311.57</v>
      </c>
      <c r="AD195" s="57">
        <v>1311.57</v>
      </c>
      <c r="AE195" s="50">
        <v>1311.57</v>
      </c>
      <c r="AF195" s="50">
        <v>1311.57</v>
      </c>
      <c r="AG195" s="2">
        <f t="shared" si="68"/>
        <v>12904.149999999998</v>
      </c>
      <c r="AH195" s="50"/>
      <c r="AI195" s="9"/>
    </row>
    <row r="196" spans="13:35" x14ac:dyDescent="0.2">
      <c r="M196" s="1" t="s">
        <v>36</v>
      </c>
      <c r="N196" s="44">
        <v>42200</v>
      </c>
      <c r="O196" s="12"/>
      <c r="P196" s="2"/>
      <c r="Q196" s="2"/>
      <c r="R196" s="2"/>
      <c r="S196" s="2"/>
      <c r="T196" s="2"/>
      <c r="U196" s="2"/>
      <c r="V196" s="2"/>
      <c r="W196" s="2"/>
      <c r="X196" s="2">
        <v>748.73</v>
      </c>
      <c r="Y196" s="2">
        <v>483.56</v>
      </c>
      <c r="Z196" s="2">
        <v>483.56</v>
      </c>
      <c r="AA196" s="2">
        <v>483.56</v>
      </c>
      <c r="AB196" s="2">
        <v>483.56</v>
      </c>
      <c r="AC196" s="49">
        <v>483.56</v>
      </c>
      <c r="AD196" s="57">
        <v>483.56</v>
      </c>
      <c r="AE196" s="50">
        <v>483.56</v>
      </c>
      <c r="AF196" s="50">
        <v>483.56</v>
      </c>
      <c r="AG196" s="2">
        <f t="shared" si="68"/>
        <v>4617.21</v>
      </c>
      <c r="AH196" s="50"/>
      <c r="AI196" s="9"/>
    </row>
    <row r="197" spans="13:35" x14ac:dyDescent="0.2">
      <c r="M197" s="1" t="s">
        <v>64</v>
      </c>
      <c r="N197" s="44">
        <v>42201</v>
      </c>
      <c r="O197" s="2"/>
      <c r="P197" s="2"/>
      <c r="Q197" s="2"/>
      <c r="R197" s="2"/>
      <c r="S197" s="2"/>
      <c r="T197" s="2"/>
      <c r="U197" s="2"/>
      <c r="V197" s="2"/>
      <c r="W197" s="2"/>
      <c r="X197" s="2">
        <v>1988.51</v>
      </c>
      <c r="Y197" s="2">
        <v>1311.57</v>
      </c>
      <c r="Z197" s="2">
        <v>1311.57</v>
      </c>
      <c r="AA197" s="2">
        <v>1311.57</v>
      </c>
      <c r="AB197" s="2">
        <v>1311.57</v>
      </c>
      <c r="AC197" s="49">
        <v>1311.57</v>
      </c>
      <c r="AD197" s="57">
        <v>1311.57</v>
      </c>
      <c r="AE197" s="50">
        <v>1311.57</v>
      </c>
      <c r="AF197" s="50">
        <v>1311.57</v>
      </c>
      <c r="AG197" s="2">
        <f t="shared" si="68"/>
        <v>12481.069999999998</v>
      </c>
      <c r="AH197" s="50"/>
      <c r="AI197" s="9"/>
    </row>
    <row r="198" spans="13:35" x14ac:dyDescent="0.2">
      <c r="M198" s="1" t="s">
        <v>65</v>
      </c>
      <c r="N198" s="44">
        <v>42213</v>
      </c>
      <c r="O198" s="2"/>
      <c r="P198" s="2"/>
      <c r="Q198" s="2"/>
      <c r="R198" s="2"/>
      <c r="S198" s="2"/>
      <c r="T198" s="2"/>
      <c r="U198" s="2"/>
      <c r="V198" s="2"/>
      <c r="W198" s="2"/>
      <c r="X198" s="2">
        <v>677.2</v>
      </c>
      <c r="Y198" s="2">
        <v>599.80999999999995</v>
      </c>
      <c r="Z198" s="2">
        <v>615.66999999999996</v>
      </c>
      <c r="AA198" s="2">
        <v>615.66999999999996</v>
      </c>
      <c r="AB198" s="2">
        <v>615.66999999999996</v>
      </c>
      <c r="AC198" s="49">
        <v>615.66999999999996</v>
      </c>
      <c r="AD198" s="57">
        <v>615.66999999999996</v>
      </c>
      <c r="AE198" s="50">
        <v>615.66999999999996</v>
      </c>
      <c r="AF198" s="50">
        <v>615.66999999999996</v>
      </c>
      <c r="AG198" s="2">
        <f t="shared" si="68"/>
        <v>5586.7</v>
      </c>
      <c r="AH198" s="50"/>
      <c r="AI198" s="9"/>
    </row>
    <row r="199" spans="13:35" x14ac:dyDescent="0.2">
      <c r="M199" s="1" t="s">
        <v>63</v>
      </c>
      <c r="N199" s="44">
        <v>42213</v>
      </c>
      <c r="O199" s="2"/>
      <c r="P199" s="2"/>
      <c r="Q199" s="2"/>
      <c r="R199" s="2"/>
      <c r="S199" s="2"/>
      <c r="T199" s="2"/>
      <c r="U199" s="2"/>
      <c r="V199" s="2"/>
      <c r="W199" s="2"/>
      <c r="X199" s="2">
        <v>617.6</v>
      </c>
      <c r="Y199" s="2">
        <v>547.02</v>
      </c>
      <c r="Z199" s="2">
        <v>547.02</v>
      </c>
      <c r="AA199" s="2">
        <v>547.02</v>
      </c>
      <c r="AB199" s="2">
        <v>547.02</v>
      </c>
      <c r="AC199" s="49">
        <v>547.02</v>
      </c>
      <c r="AD199" s="57">
        <v>547.02</v>
      </c>
      <c r="AE199" s="50">
        <v>547.02</v>
      </c>
      <c r="AF199" s="50">
        <v>547.02</v>
      </c>
      <c r="AG199" s="2">
        <f t="shared" si="68"/>
        <v>4993.76</v>
      </c>
      <c r="AH199" s="50"/>
      <c r="AI199" s="9"/>
    </row>
    <row r="200" spans="13:35" x14ac:dyDescent="0.2">
      <c r="M200" s="1" t="s">
        <v>66</v>
      </c>
      <c r="N200" s="44">
        <v>42235</v>
      </c>
      <c r="O200" s="2"/>
      <c r="P200" s="2"/>
      <c r="Q200" s="2"/>
      <c r="R200" s="2"/>
      <c r="S200" s="2"/>
      <c r="T200" s="2"/>
      <c r="U200" s="2"/>
      <c r="V200" s="2"/>
      <c r="W200" s="2"/>
      <c r="X200" s="2">
        <v>550.01</v>
      </c>
      <c r="Y200" s="2">
        <v>1311.57</v>
      </c>
      <c r="Z200" s="2">
        <v>1311.57</v>
      </c>
      <c r="AA200" s="2">
        <v>1311.57</v>
      </c>
      <c r="AB200" s="2">
        <v>1311.57</v>
      </c>
      <c r="AC200" s="49">
        <v>1311.57</v>
      </c>
      <c r="AD200" s="57">
        <v>1311.57</v>
      </c>
      <c r="AE200" s="50">
        <v>1311.57</v>
      </c>
      <c r="AF200" s="50">
        <v>1311.57</v>
      </c>
      <c r="AG200" s="2">
        <f t="shared" si="68"/>
        <v>11042.569999999998</v>
      </c>
      <c r="AH200" s="50"/>
      <c r="AI200" s="9"/>
    </row>
    <row r="201" spans="13:35" x14ac:dyDescent="0.2">
      <c r="M201" s="1" t="s">
        <v>67</v>
      </c>
      <c r="N201" s="44">
        <v>42243</v>
      </c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>
        <v>1084.94</v>
      </c>
      <c r="Z201" s="2">
        <v>934.26</v>
      </c>
      <c r="AA201" s="2">
        <v>934.26</v>
      </c>
      <c r="AB201" s="2">
        <v>934.26</v>
      </c>
      <c r="AC201" s="49">
        <v>934.26</v>
      </c>
      <c r="AD201" s="57">
        <v>934.26</v>
      </c>
      <c r="AE201" s="50">
        <v>934.26</v>
      </c>
      <c r="AF201" s="50">
        <v>934.26</v>
      </c>
      <c r="AG201" s="2">
        <f t="shared" si="68"/>
        <v>7624.7600000000011</v>
      </c>
      <c r="AH201" s="50"/>
      <c r="AI201" s="9"/>
    </row>
    <row r="202" spans="13:35" x14ac:dyDescent="0.2">
      <c r="M202" s="1" t="s">
        <v>37</v>
      </c>
      <c r="N202" s="44">
        <v>42268</v>
      </c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>
        <v>529.20000000000005</v>
      </c>
      <c r="Z202" s="2">
        <v>1221.23</v>
      </c>
      <c r="AA202" s="2">
        <v>1221.23</v>
      </c>
      <c r="AB202" s="2">
        <v>1221.23</v>
      </c>
      <c r="AC202" s="49">
        <v>1221.23</v>
      </c>
      <c r="AD202" s="57">
        <v>1221.23</v>
      </c>
      <c r="AE202" s="50">
        <v>1221.23</v>
      </c>
      <c r="AF202" s="50">
        <v>1221.23</v>
      </c>
      <c r="AG202" s="2">
        <f t="shared" si="68"/>
        <v>9077.8099999999977</v>
      </c>
      <c r="AH202" s="50"/>
      <c r="AI202" s="9"/>
    </row>
    <row r="203" spans="13:35" x14ac:dyDescent="0.2">
      <c r="M203" s="1" t="s">
        <v>38</v>
      </c>
      <c r="N203" s="44">
        <v>42278</v>
      </c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>
        <v>723.21</v>
      </c>
      <c r="AA203" s="2">
        <v>723.21</v>
      </c>
      <c r="AB203" s="2">
        <v>723.21</v>
      </c>
      <c r="AC203" s="49">
        <v>723.21</v>
      </c>
      <c r="AD203" s="57">
        <v>723.21</v>
      </c>
      <c r="AE203" s="50">
        <v>723.21</v>
      </c>
      <c r="AF203" s="50">
        <v>723.21</v>
      </c>
      <c r="AG203" s="2">
        <f t="shared" si="68"/>
        <v>5062.47</v>
      </c>
      <c r="AH203" s="50"/>
      <c r="AI203" s="9"/>
    </row>
    <row r="204" spans="13:35" x14ac:dyDescent="0.2">
      <c r="M204" s="1" t="s">
        <v>39</v>
      </c>
      <c r="N204" s="44">
        <v>42306</v>
      </c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>
        <v>1017.78</v>
      </c>
      <c r="AB204" s="2">
        <v>925.26</v>
      </c>
      <c r="AC204" s="49">
        <v>925.26</v>
      </c>
      <c r="AD204" s="57">
        <v>925.26</v>
      </c>
      <c r="AE204" s="50">
        <v>925.26</v>
      </c>
      <c r="AF204" s="50">
        <v>925.26</v>
      </c>
      <c r="AG204" s="2">
        <f t="shared" si="68"/>
        <v>5644.0800000000008</v>
      </c>
      <c r="AH204" s="50"/>
      <c r="AI204" s="9"/>
    </row>
    <row r="205" spans="13:35" x14ac:dyDescent="0.2">
      <c r="M205" s="1" t="s">
        <v>71</v>
      </c>
      <c r="N205" s="44">
        <v>42306</v>
      </c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>
        <v>619.75</v>
      </c>
      <c r="AB205" s="2">
        <v>563.41</v>
      </c>
      <c r="AC205" s="49">
        <v>563.41</v>
      </c>
      <c r="AD205" s="57">
        <v>563.41</v>
      </c>
      <c r="AE205" s="50">
        <v>563.41</v>
      </c>
      <c r="AF205" s="50">
        <v>563.41</v>
      </c>
      <c r="AG205" s="2">
        <f t="shared" si="68"/>
        <v>3436.7999999999993</v>
      </c>
      <c r="AH205" s="50"/>
      <c r="AI205" s="9"/>
    </row>
    <row r="206" spans="13:35" x14ac:dyDescent="0.2">
      <c r="M206" s="1" t="s">
        <v>73</v>
      </c>
      <c r="N206" s="44">
        <v>42320</v>
      </c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>
        <v>1648.51</v>
      </c>
      <c r="AB206" s="2">
        <v>2602.9</v>
      </c>
      <c r="AC206" s="49">
        <v>2602.9</v>
      </c>
      <c r="AD206" s="57">
        <v>2602.9</v>
      </c>
      <c r="AE206" s="50">
        <v>2602.9</v>
      </c>
      <c r="AF206" s="50">
        <v>2602.9</v>
      </c>
      <c r="AG206" s="2">
        <f t="shared" si="68"/>
        <v>14663.009999999998</v>
      </c>
      <c r="AH206" s="50"/>
      <c r="AI206" s="9"/>
    </row>
    <row r="207" spans="13:35" x14ac:dyDescent="0.2">
      <c r="M207" s="1" t="s">
        <v>68</v>
      </c>
      <c r="N207" s="44">
        <v>42333</v>
      </c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>
        <v>499.52</v>
      </c>
      <c r="AB207" s="2">
        <v>978.37</v>
      </c>
      <c r="AC207" s="49">
        <v>978.37</v>
      </c>
      <c r="AD207" s="57">
        <v>978.37</v>
      </c>
      <c r="AE207" s="50">
        <v>978.37</v>
      </c>
      <c r="AF207" s="50">
        <v>978.37</v>
      </c>
      <c r="AG207" s="2">
        <f t="shared" si="68"/>
        <v>5391.37</v>
      </c>
      <c r="AH207" s="50"/>
      <c r="AI207" s="9"/>
    </row>
    <row r="208" spans="13:35" x14ac:dyDescent="0.2">
      <c r="M208" s="1" t="s">
        <v>69</v>
      </c>
      <c r="N208" s="44">
        <v>42320</v>
      </c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>
        <v>1026.4000000000001</v>
      </c>
      <c r="AC208" s="49">
        <v>628.41</v>
      </c>
      <c r="AD208" s="57">
        <v>628.41</v>
      </c>
      <c r="AE208" s="50">
        <v>628.41</v>
      </c>
      <c r="AF208" s="50">
        <v>628.41</v>
      </c>
      <c r="AG208" s="2">
        <f t="shared" si="68"/>
        <v>3540.0399999999995</v>
      </c>
      <c r="AH208" s="50"/>
      <c r="AI208" s="9"/>
    </row>
    <row r="209" spans="13:35" x14ac:dyDescent="0.2">
      <c r="M209" s="1" t="s">
        <v>70</v>
      </c>
      <c r="N209" s="44">
        <v>42324</v>
      </c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>
        <v>2262.2199999999998</v>
      </c>
      <c r="AC209" s="49">
        <v>1508.15</v>
      </c>
      <c r="AD209" s="57">
        <v>1508.15</v>
      </c>
      <c r="AE209" s="50">
        <v>1508.15</v>
      </c>
      <c r="AF209" s="50">
        <v>1508.15</v>
      </c>
      <c r="AG209" s="2">
        <f t="shared" si="68"/>
        <v>8294.82</v>
      </c>
      <c r="AH209" s="50"/>
      <c r="AI209" s="9"/>
    </row>
    <row r="210" spans="13:35" x14ac:dyDescent="0.2">
      <c r="M210" s="1" t="s">
        <v>72</v>
      </c>
      <c r="N210" s="44">
        <v>42328</v>
      </c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>
        <v>5799.21</v>
      </c>
      <c r="AC210" s="49">
        <v>4243.32</v>
      </c>
      <c r="AD210" s="57">
        <v>4243.32</v>
      </c>
      <c r="AE210" s="50">
        <v>4243.32</v>
      </c>
      <c r="AF210" s="50">
        <v>4243.32</v>
      </c>
      <c r="AG210" s="2">
        <f t="shared" si="68"/>
        <v>22772.489999999998</v>
      </c>
      <c r="AH210" s="50"/>
      <c r="AI210" s="9"/>
    </row>
    <row r="211" spans="13:35" x14ac:dyDescent="0.2">
      <c r="M211" s="1" t="s">
        <v>74</v>
      </c>
      <c r="N211" s="44">
        <v>42339</v>
      </c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>
        <v>807.34</v>
      </c>
      <c r="AC211" s="49">
        <v>807.34</v>
      </c>
      <c r="AD211" s="57">
        <v>807.34</v>
      </c>
      <c r="AE211" s="50">
        <v>807.34</v>
      </c>
      <c r="AF211" s="50">
        <v>807.34</v>
      </c>
      <c r="AG211" s="2">
        <f t="shared" si="68"/>
        <v>4036.7000000000003</v>
      </c>
      <c r="AH211" s="50"/>
      <c r="AI211" s="9"/>
    </row>
    <row r="212" spans="13:35" x14ac:dyDescent="0.2">
      <c r="M212" s="1" t="s">
        <v>75</v>
      </c>
      <c r="N212" s="44">
        <v>42359</v>
      </c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>
        <v>1269.31</v>
      </c>
      <c r="AC212" s="49">
        <v>2810.61</v>
      </c>
      <c r="AD212" s="57">
        <v>2810.61</v>
      </c>
      <c r="AE212" s="50">
        <v>2810.61</v>
      </c>
      <c r="AF212" s="50">
        <v>2810.61</v>
      </c>
      <c r="AG212" s="2">
        <f t="shared" si="68"/>
        <v>12511.750000000002</v>
      </c>
      <c r="AH212" s="50"/>
      <c r="AI212" s="9"/>
    </row>
    <row r="213" spans="13:35" x14ac:dyDescent="0.2">
      <c r="M213" s="1" t="s">
        <v>77</v>
      </c>
      <c r="N213" s="44">
        <v>42347</v>
      </c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>
        <v>1000.98</v>
      </c>
      <c r="AC213" s="49">
        <v>1251.23</v>
      </c>
      <c r="AD213" s="57">
        <v>1251.23</v>
      </c>
      <c r="AE213" s="50">
        <v>1251.23</v>
      </c>
      <c r="AF213" s="50">
        <v>1251.23</v>
      </c>
      <c r="AG213" s="2">
        <f t="shared" si="68"/>
        <v>6005.9</v>
      </c>
      <c r="AH213" s="50"/>
      <c r="AI213" s="9"/>
    </row>
    <row r="214" spans="13:35" x14ac:dyDescent="0.2">
      <c r="M214" s="1" t="s">
        <v>40</v>
      </c>
      <c r="N214" s="44">
        <v>42356</v>
      </c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>
        <v>811.8</v>
      </c>
      <c r="AC214" s="49">
        <v>1677.73</v>
      </c>
      <c r="AD214" s="57">
        <v>1677.73</v>
      </c>
      <c r="AE214" s="50">
        <v>1677.73</v>
      </c>
      <c r="AF214" s="50">
        <v>1677.73</v>
      </c>
      <c r="AG214" s="2">
        <f t="shared" si="68"/>
        <v>7522.7199999999993</v>
      </c>
      <c r="AH214" s="50"/>
      <c r="AI214" s="9"/>
    </row>
    <row r="215" spans="13:35" x14ac:dyDescent="0.2">
      <c r="M215" s="1" t="s">
        <v>76</v>
      </c>
      <c r="N215" s="44">
        <v>42361</v>
      </c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49">
        <v>1020.15</v>
      </c>
      <c r="AD215" s="57">
        <v>784.73</v>
      </c>
      <c r="AE215" s="50">
        <v>784.73</v>
      </c>
      <c r="AF215" s="50">
        <v>784.73</v>
      </c>
      <c r="AG215" s="2">
        <f t="shared" si="68"/>
        <v>3374.34</v>
      </c>
      <c r="AH215" s="50"/>
      <c r="AI215" s="9"/>
    </row>
    <row r="216" spans="13:35" x14ac:dyDescent="0.2">
      <c r="M216" s="1" t="s">
        <v>41</v>
      </c>
      <c r="N216" s="44">
        <v>42397</v>
      </c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49"/>
      <c r="AD216" s="57">
        <v>4737.6499999999996</v>
      </c>
      <c r="AE216" s="50">
        <v>4306.95</v>
      </c>
      <c r="AF216" s="50">
        <v>4306.95</v>
      </c>
      <c r="AG216" s="2">
        <f t="shared" si="68"/>
        <v>13351.55</v>
      </c>
      <c r="AH216" s="50"/>
      <c r="AI216" s="9"/>
    </row>
    <row r="217" spans="13:35" x14ac:dyDescent="0.2">
      <c r="M217" s="1" t="s">
        <v>78</v>
      </c>
      <c r="N217" s="56">
        <v>42396</v>
      </c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49"/>
      <c r="AD217" s="57">
        <v>1642.57</v>
      </c>
      <c r="AE217" s="50">
        <v>1449.32</v>
      </c>
      <c r="AF217" s="50">
        <v>1449.32</v>
      </c>
      <c r="AG217" s="2">
        <f t="shared" si="68"/>
        <v>4541.21</v>
      </c>
      <c r="AH217" s="50"/>
      <c r="AI217" s="9"/>
    </row>
    <row r="218" spans="13:35" x14ac:dyDescent="0.2">
      <c r="M218" s="1" t="s">
        <v>42</v>
      </c>
      <c r="N218" s="56">
        <v>42402</v>
      </c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49"/>
      <c r="AD218" s="57">
        <v>1618.06</v>
      </c>
      <c r="AE218" s="50">
        <v>1797.84</v>
      </c>
      <c r="AF218" s="50">
        <v>1797.84</v>
      </c>
      <c r="AG218" s="2">
        <f t="shared" si="68"/>
        <v>5213.74</v>
      </c>
      <c r="AH218" s="50"/>
      <c r="AI218" s="9"/>
    </row>
    <row r="219" spans="13:35" x14ac:dyDescent="0.2">
      <c r="M219" s="1" t="s">
        <v>43</v>
      </c>
      <c r="N219" s="56">
        <v>42404</v>
      </c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49"/>
      <c r="AD219" s="57">
        <v>1373.89</v>
      </c>
      <c r="AE219" s="50">
        <v>1532.41</v>
      </c>
      <c r="AF219" s="50">
        <v>1532.41</v>
      </c>
      <c r="AG219" s="2">
        <f t="shared" si="68"/>
        <v>4438.71</v>
      </c>
      <c r="AH219" s="50"/>
      <c r="AI219" s="9"/>
    </row>
    <row r="220" spans="13:35" x14ac:dyDescent="0.2">
      <c r="M220" s="1" t="s">
        <v>44</v>
      </c>
      <c r="N220" s="56">
        <v>42418</v>
      </c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49"/>
      <c r="AD220" s="57">
        <v>1270.8499999999999</v>
      </c>
      <c r="AE220" s="50">
        <v>3071.23</v>
      </c>
      <c r="AF220" s="50">
        <v>3071.23</v>
      </c>
      <c r="AG220" s="2">
        <f>SUM(Q220:AF220)</f>
        <v>7413.3099999999995</v>
      </c>
      <c r="AH220" s="50"/>
      <c r="AI220" s="9"/>
    </row>
    <row r="221" spans="13:35" x14ac:dyDescent="0.2">
      <c r="M221" s="1" t="s">
        <v>79</v>
      </c>
      <c r="N221" s="44">
        <v>42460</v>
      </c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49"/>
      <c r="AD221" s="57"/>
      <c r="AE221" s="57"/>
      <c r="AF221" s="50">
        <v>1205.6400000000001</v>
      </c>
      <c r="AG221" s="2">
        <f t="shared" si="68"/>
        <v>1205.6400000000001</v>
      </c>
      <c r="AH221" s="50"/>
      <c r="AI221" s="9"/>
    </row>
    <row r="222" spans="13:35" x14ac:dyDescent="0.2">
      <c r="M222" s="1" t="s">
        <v>80</v>
      </c>
      <c r="N222" s="44">
        <v>42460</v>
      </c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49"/>
      <c r="AD222" s="57"/>
      <c r="AE222" s="57"/>
      <c r="AF222" s="50">
        <v>2318.92</v>
      </c>
      <c r="AG222" s="2">
        <f t="shared" si="68"/>
        <v>2318.92</v>
      </c>
      <c r="AH222" s="50"/>
      <c r="AI222" s="9"/>
    </row>
    <row r="223" spans="13:35" x14ac:dyDescent="0.2">
      <c r="M223" s="1" t="s">
        <v>45</v>
      </c>
      <c r="N223" s="44">
        <v>42479</v>
      </c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49"/>
      <c r="AD223" s="57"/>
      <c r="AE223" s="57"/>
      <c r="AF223" s="50">
        <v>455.36</v>
      </c>
      <c r="AG223" s="2">
        <f t="shared" si="68"/>
        <v>455.36</v>
      </c>
      <c r="AH223" s="50"/>
      <c r="AI223" s="9"/>
    </row>
    <row r="224" spans="13:35" x14ac:dyDescent="0.2">
      <c r="M224" s="1" t="s">
        <v>81</v>
      </c>
      <c r="N224" s="44">
        <v>42466</v>
      </c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49"/>
      <c r="AD224" s="57"/>
      <c r="AE224" s="57"/>
      <c r="AF224" s="50">
        <v>1946.05</v>
      </c>
      <c r="AG224" s="2">
        <f t="shared" si="68"/>
        <v>1946.05</v>
      </c>
      <c r="AH224" s="50"/>
      <c r="AI224" s="9"/>
    </row>
    <row r="225" spans="13:33" x14ac:dyDescent="0.2"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</row>
    <row r="226" spans="13:33" x14ac:dyDescent="0.2">
      <c r="M226" s="46" t="s">
        <v>18</v>
      </c>
      <c r="N226" s="46"/>
      <c r="Q226" s="2"/>
      <c r="R226" s="2"/>
      <c r="S226" s="2"/>
      <c r="T226" s="2"/>
      <c r="U226" s="2"/>
      <c r="V226" s="2"/>
      <c r="W226" s="47"/>
      <c r="X226" s="2"/>
      <c r="Y226" s="47"/>
      <c r="Z226" s="47"/>
      <c r="AA226" s="2"/>
      <c r="AB226" s="2"/>
      <c r="AC226" s="51"/>
      <c r="AD226" s="51"/>
      <c r="AE226" s="51"/>
      <c r="AF226" s="60"/>
      <c r="AG226" s="48">
        <f>SUM(AG178:AG224)</f>
        <v>345067.64</v>
      </c>
    </row>
    <row r="227" spans="13:33" x14ac:dyDescent="0.2">
      <c r="AF227" s="51"/>
    </row>
  </sheetData>
  <mergeCells count="6">
    <mergeCell ref="M119:W119"/>
    <mergeCell ref="M175:W175"/>
    <mergeCell ref="F6:H6"/>
    <mergeCell ref="I6:K6"/>
    <mergeCell ref="M5:W5"/>
    <mergeCell ref="M63:W63"/>
  </mergeCells>
  <phoneticPr fontId="10" type="noConversion"/>
  <pageMargins left="0.75000000000000011" right="0.75000000000000011" top="1" bottom="1" header="0.5" footer="0.5"/>
  <pageSetup paperSize="9" scale="56" orientation="landscape" horizontalDpi="4294967292" verticalDpi="4294967292"/>
  <ignoredErrors>
    <ignoredError sqref="AG179:AG219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 Return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Parr</dc:creator>
  <cp:lastModifiedBy>Microsoft Office User</cp:lastModifiedBy>
  <cp:lastPrinted>2016-04-05T09:20:51Z</cp:lastPrinted>
  <dcterms:created xsi:type="dcterms:W3CDTF">2015-07-27T09:41:41Z</dcterms:created>
  <dcterms:modified xsi:type="dcterms:W3CDTF">2016-05-10T12:45:17Z</dcterms:modified>
</cp:coreProperties>
</file>